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https://mestopolickacz-my.sharepoint.com/personal/mlynar_policka_org/Documents/SOVP/Široký Důl/Výměna od Stříteže k Širokému Dolu/II.etapa/Zadávací dokumentace/Příloha č. 6_výkaz výměr/"/>
    </mc:Choice>
  </mc:AlternateContent>
  <xr:revisionPtr revIDLastSave="10" documentId="8_{DB5397EE-4FE5-472E-B416-9D602373EDC1}" xr6:coauthVersionLast="45" xr6:coauthVersionMax="45" xr10:uidLastSave="{32876FD2-A322-4FFC-AD2C-7253C1778466}"/>
  <bookViews>
    <workbookView xWindow="-120" yWindow="-120" windowWidth="29040" windowHeight="15840" xr2:uid="{00000000-000D-0000-FFFF-FFFF00000000}"/>
  </bookViews>
  <sheets>
    <sheet name="Rekapitulace stavby" sheetId="1" r:id="rId1"/>
    <sheet name="1 - Vodovodní řad S" sheetId="2" r:id="rId2"/>
    <sheet name="2 - Vodovodní řad S – vod..." sheetId="3" r:id="rId3"/>
    <sheet name="03 - Vodovodní řad S-2" sheetId="5" r:id="rId4"/>
    <sheet name="04 - Suchovod" sheetId="6" r:id="rId5"/>
    <sheet name="VRN - Vedlejší náklady st..." sheetId="7" r:id="rId6"/>
    <sheet name="Seznam figur" sheetId="8" r:id="rId7"/>
  </sheets>
  <definedNames>
    <definedName name="_xlnm._FilterDatabase" localSheetId="3" hidden="1">'03 - Vodovodní řad S-2'!$C$126:$K$444</definedName>
    <definedName name="_xlnm._FilterDatabase" localSheetId="4" hidden="1">'04 - Suchovod'!$C$124:$K$305</definedName>
    <definedName name="_xlnm._FilterDatabase" localSheetId="1" hidden="1">'1 - Vodovodní řad S'!$C$132:$K$895</definedName>
    <definedName name="_xlnm._FilterDatabase" localSheetId="2" hidden="1">'2 - Vodovodní řad S – vod...'!$C$128:$K$356</definedName>
    <definedName name="_xlnm._FilterDatabase" localSheetId="5" hidden="1">'VRN - Vedlejší náklady st...'!$C$122:$K$170</definedName>
    <definedName name="_xlnm.Print_Titles" localSheetId="3">'03 - Vodovodní řad S-2'!$126:$126</definedName>
    <definedName name="_xlnm.Print_Titles" localSheetId="4">'04 - Suchovod'!$124:$124</definedName>
    <definedName name="_xlnm.Print_Titles" localSheetId="1">'1 - Vodovodní řad S'!$132:$132</definedName>
    <definedName name="_xlnm.Print_Titles" localSheetId="2">'2 - Vodovodní řad S – vod...'!$128:$128</definedName>
    <definedName name="_xlnm.Print_Titles" localSheetId="0">'Rekapitulace stavby'!$92:$92</definedName>
    <definedName name="_xlnm.Print_Titles" localSheetId="6">'Seznam figur'!$9:$9</definedName>
    <definedName name="_xlnm.Print_Titles" localSheetId="5">'VRN - Vedlejší náklady st...'!$122:$122</definedName>
    <definedName name="_xlnm.Print_Area" localSheetId="3">'03 - Vodovodní řad S-2'!$C$4:$J$76,'03 - Vodovodní řad S-2'!$C$82:$J$108,'03 - Vodovodní řad S-2'!$C$114:$K$444</definedName>
    <definedName name="_xlnm.Print_Area" localSheetId="4">'04 - Suchovod'!$C$4:$J$76,'04 - Suchovod'!$C$82:$J$106,'04 - Suchovod'!$C$112:$K$305</definedName>
    <definedName name="_xlnm.Print_Area" localSheetId="1">'1 - Vodovodní řad S'!$C$4:$J$76,'1 - Vodovodní řad S'!$C$82:$J$112,'1 - Vodovodní řad S'!$C$118:$K$895</definedName>
    <definedName name="_xlnm.Print_Area" localSheetId="2">'2 - Vodovodní řad S – vod...'!$C$4:$J$76,'2 - Vodovodní řad S – vod...'!$C$82:$J$108,'2 - Vodovodní řad S – vod...'!$C$114:$K$356</definedName>
    <definedName name="_xlnm.Print_Area" localSheetId="0">'Rekapitulace stavby'!$D$4:$AO$76,'Rekapitulace stavby'!$C$82:$AQ$101</definedName>
    <definedName name="_xlnm.Print_Area" localSheetId="6">'Seznam figur'!$C$4:$G$852</definedName>
    <definedName name="_xlnm.Print_Area" localSheetId="5">'VRN - Vedlejší náklady st...'!$C$4:$J$76,'VRN - Vedlejší náklady st...'!$C$82:$J$104,'VRN - Vedlejší náklady st...'!$C$110:$K$170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100" i="1"/>
  <c r="J35" i="7"/>
  <c r="AX100" i="1"/>
  <c r="BI168" i="7"/>
  <c r="BH168" i="7"/>
  <c r="BG168" i="7"/>
  <c r="BF168" i="7"/>
  <c r="T168" i="7"/>
  <c r="T167" i="7"/>
  <c r="R168" i="7"/>
  <c r="R167" i="7"/>
  <c r="P168" i="7"/>
  <c r="P167" i="7"/>
  <c r="BI164" i="7"/>
  <c r="BH164" i="7"/>
  <c r="BG164" i="7"/>
  <c r="BF164" i="7"/>
  <c r="T164" i="7"/>
  <c r="T163" i="7"/>
  <c r="R164" i="7"/>
  <c r="R163" i="7"/>
  <c r="P164" i="7"/>
  <c r="P163" i="7"/>
  <c r="BI160" i="7"/>
  <c r="BH160" i="7"/>
  <c r="BG160" i="7"/>
  <c r="BF160" i="7"/>
  <c r="T160" i="7"/>
  <c r="R160" i="7"/>
  <c r="P160" i="7"/>
  <c r="BI159" i="7"/>
  <c r="BH159" i="7"/>
  <c r="BG159" i="7"/>
  <c r="BF159" i="7"/>
  <c r="T159" i="7"/>
  <c r="R159" i="7"/>
  <c r="P159" i="7"/>
  <c r="BI154" i="7"/>
  <c r="BH154" i="7"/>
  <c r="BG154" i="7"/>
  <c r="BF154" i="7"/>
  <c r="T154" i="7"/>
  <c r="R154" i="7"/>
  <c r="P154" i="7"/>
  <c r="BI153" i="7"/>
  <c r="BH153" i="7"/>
  <c r="BG153" i="7"/>
  <c r="BF153" i="7"/>
  <c r="T153" i="7"/>
  <c r="R153" i="7"/>
  <c r="P153" i="7"/>
  <c r="BI150" i="7"/>
  <c r="BH150" i="7"/>
  <c r="BG150" i="7"/>
  <c r="BF150" i="7"/>
  <c r="T150" i="7"/>
  <c r="R150" i="7"/>
  <c r="P150" i="7"/>
  <c r="BI148" i="7"/>
  <c r="BH148" i="7"/>
  <c r="BG148" i="7"/>
  <c r="BF148" i="7"/>
  <c r="T148" i="7"/>
  <c r="R148" i="7"/>
  <c r="P148" i="7"/>
  <c r="BI141" i="7"/>
  <c r="BH141" i="7"/>
  <c r="BG141" i="7"/>
  <c r="BF141" i="7"/>
  <c r="T141" i="7"/>
  <c r="R141" i="7"/>
  <c r="P141" i="7"/>
  <c r="BI138" i="7"/>
  <c r="BH138" i="7"/>
  <c r="BG138" i="7"/>
  <c r="BF138" i="7"/>
  <c r="T138" i="7"/>
  <c r="R138" i="7"/>
  <c r="P138" i="7"/>
  <c r="BI136" i="7"/>
  <c r="BH136" i="7"/>
  <c r="BG136" i="7"/>
  <c r="BF136" i="7"/>
  <c r="T136" i="7"/>
  <c r="R136" i="7"/>
  <c r="P136" i="7"/>
  <c r="BI134" i="7"/>
  <c r="BH134" i="7"/>
  <c r="BG134" i="7"/>
  <c r="BF134" i="7"/>
  <c r="T134" i="7"/>
  <c r="R134" i="7"/>
  <c r="P134" i="7"/>
  <c r="BI129" i="7"/>
  <c r="BH129" i="7"/>
  <c r="BG129" i="7"/>
  <c r="BF129" i="7"/>
  <c r="T129" i="7"/>
  <c r="R129" i="7"/>
  <c r="P129" i="7"/>
  <c r="BI126" i="7"/>
  <c r="BH126" i="7"/>
  <c r="BG126" i="7"/>
  <c r="BF126" i="7"/>
  <c r="T126" i="7"/>
  <c r="R126" i="7"/>
  <c r="P126" i="7"/>
  <c r="F117" i="7"/>
  <c r="E115" i="7"/>
  <c r="F89" i="7"/>
  <c r="E87" i="7"/>
  <c r="J24" i="7"/>
  <c r="E24" i="7"/>
  <c r="J92" i="7" s="1"/>
  <c r="J23" i="7"/>
  <c r="J21" i="7"/>
  <c r="E21" i="7"/>
  <c r="J91" i="7" s="1"/>
  <c r="J20" i="7"/>
  <c r="J18" i="7"/>
  <c r="E18" i="7"/>
  <c r="F120" i="7" s="1"/>
  <c r="J17" i="7"/>
  <c r="J15" i="7"/>
  <c r="E15" i="7"/>
  <c r="F119" i="7" s="1"/>
  <c r="J14" i="7"/>
  <c r="J117" i="7"/>
  <c r="E7" i="7"/>
  <c r="E113" i="7"/>
  <c r="J37" i="6"/>
  <c r="J36" i="6"/>
  <c r="AY99" i="1" s="1"/>
  <c r="J35" i="6"/>
  <c r="AX99" i="1" s="1"/>
  <c r="BI304" i="6"/>
  <c r="BH304" i="6"/>
  <c r="BG304" i="6"/>
  <c r="BF304" i="6"/>
  <c r="T304" i="6"/>
  <c r="T303" i="6" s="1"/>
  <c r="R304" i="6"/>
  <c r="R303" i="6" s="1"/>
  <c r="P304" i="6"/>
  <c r="P303" i="6" s="1"/>
  <c r="BI301" i="6"/>
  <c r="BH301" i="6"/>
  <c r="BG301" i="6"/>
  <c r="BF301" i="6"/>
  <c r="T301" i="6"/>
  <c r="R301" i="6"/>
  <c r="P301" i="6"/>
  <c r="BI299" i="6"/>
  <c r="BH299" i="6"/>
  <c r="BG299" i="6"/>
  <c r="BF299" i="6"/>
  <c r="T299" i="6"/>
  <c r="R299" i="6"/>
  <c r="P299" i="6"/>
  <c r="BI297" i="6"/>
  <c r="BH297" i="6"/>
  <c r="BG297" i="6"/>
  <c r="BF297" i="6"/>
  <c r="T297" i="6"/>
  <c r="R297" i="6"/>
  <c r="P297" i="6"/>
  <c r="BI295" i="6"/>
  <c r="BH295" i="6"/>
  <c r="BG295" i="6"/>
  <c r="BF295" i="6"/>
  <c r="T295" i="6"/>
  <c r="R295" i="6"/>
  <c r="P295" i="6"/>
  <c r="BI292" i="6"/>
  <c r="BH292" i="6"/>
  <c r="BG292" i="6"/>
  <c r="BF292" i="6"/>
  <c r="T292" i="6"/>
  <c r="T291" i="6" s="1"/>
  <c r="R292" i="6"/>
  <c r="R291" i="6" s="1"/>
  <c r="P292" i="6"/>
  <c r="P291" i="6" s="1"/>
  <c r="BI288" i="6"/>
  <c r="BH288" i="6"/>
  <c r="BG288" i="6"/>
  <c r="BF288" i="6"/>
  <c r="T288" i="6"/>
  <c r="R288" i="6"/>
  <c r="P288" i="6"/>
  <c r="BI285" i="6"/>
  <c r="BH285" i="6"/>
  <c r="BG285" i="6"/>
  <c r="BF285" i="6"/>
  <c r="T285" i="6"/>
  <c r="R285" i="6"/>
  <c r="P285" i="6"/>
  <c r="BI282" i="6"/>
  <c r="BH282" i="6"/>
  <c r="BG282" i="6"/>
  <c r="BF282" i="6"/>
  <c r="T282" i="6"/>
  <c r="R282" i="6"/>
  <c r="P282" i="6"/>
  <c r="BI278" i="6"/>
  <c r="BH278" i="6"/>
  <c r="BG278" i="6"/>
  <c r="BF278" i="6"/>
  <c r="T278" i="6"/>
  <c r="R278" i="6"/>
  <c r="P278" i="6"/>
  <c r="BI275" i="6"/>
  <c r="BH275" i="6"/>
  <c r="BG275" i="6"/>
  <c r="BF275" i="6"/>
  <c r="T275" i="6"/>
  <c r="R275" i="6"/>
  <c r="P275" i="6"/>
  <c r="BI271" i="6"/>
  <c r="BH271" i="6"/>
  <c r="BG271" i="6"/>
  <c r="BF271" i="6"/>
  <c r="T271" i="6"/>
  <c r="R271" i="6"/>
  <c r="P271" i="6"/>
  <c r="BI267" i="6"/>
  <c r="BH267" i="6"/>
  <c r="BG267" i="6"/>
  <c r="BF267" i="6"/>
  <c r="T267" i="6"/>
  <c r="R267" i="6"/>
  <c r="P267" i="6"/>
  <c r="BI264" i="6"/>
  <c r="BH264" i="6"/>
  <c r="BG264" i="6"/>
  <c r="BF264" i="6"/>
  <c r="T264" i="6"/>
  <c r="R264" i="6"/>
  <c r="P264" i="6"/>
  <c r="BI261" i="6"/>
  <c r="BH261" i="6"/>
  <c r="BG261" i="6"/>
  <c r="BF261" i="6"/>
  <c r="T261" i="6"/>
  <c r="R261" i="6"/>
  <c r="P261" i="6"/>
  <c r="BI258" i="6"/>
  <c r="BH258" i="6"/>
  <c r="BG258" i="6"/>
  <c r="BF258" i="6"/>
  <c r="T258" i="6"/>
  <c r="R258" i="6"/>
  <c r="P258" i="6"/>
  <c r="BI255" i="6"/>
  <c r="BH255" i="6"/>
  <c r="BG255" i="6"/>
  <c r="BF255" i="6"/>
  <c r="T255" i="6"/>
  <c r="R255" i="6"/>
  <c r="P255" i="6"/>
  <c r="BI252" i="6"/>
  <c r="BH252" i="6"/>
  <c r="BG252" i="6"/>
  <c r="BF252" i="6"/>
  <c r="T252" i="6"/>
  <c r="R252" i="6"/>
  <c r="P252" i="6"/>
  <c r="BI249" i="6"/>
  <c r="BH249" i="6"/>
  <c r="BG249" i="6"/>
  <c r="BF249" i="6"/>
  <c r="T249" i="6"/>
  <c r="R249" i="6"/>
  <c r="P249" i="6"/>
  <c r="BI244" i="6"/>
  <c r="BH244" i="6"/>
  <c r="BG244" i="6"/>
  <c r="BF244" i="6"/>
  <c r="T244" i="6"/>
  <c r="R244" i="6"/>
  <c r="P244" i="6"/>
  <c r="BI241" i="6"/>
  <c r="BH241" i="6"/>
  <c r="BG241" i="6"/>
  <c r="BF241" i="6"/>
  <c r="T241" i="6"/>
  <c r="R241" i="6"/>
  <c r="P241" i="6"/>
  <c r="BI238" i="6"/>
  <c r="BH238" i="6"/>
  <c r="BG238" i="6"/>
  <c r="BF238" i="6"/>
  <c r="T238" i="6"/>
  <c r="R238" i="6"/>
  <c r="P238" i="6"/>
  <c r="BI237" i="6"/>
  <c r="BH237" i="6"/>
  <c r="BG237" i="6"/>
  <c r="BF237" i="6"/>
  <c r="T237" i="6"/>
  <c r="R237" i="6"/>
  <c r="P237" i="6"/>
  <c r="BI234" i="6"/>
  <c r="BH234" i="6"/>
  <c r="BG234" i="6"/>
  <c r="BF234" i="6"/>
  <c r="T234" i="6"/>
  <c r="R234" i="6"/>
  <c r="P234" i="6"/>
  <c r="BI233" i="6"/>
  <c r="BH233" i="6"/>
  <c r="BG233" i="6"/>
  <c r="BF233" i="6"/>
  <c r="T233" i="6"/>
  <c r="R233" i="6"/>
  <c r="P233" i="6"/>
  <c r="BI228" i="6"/>
  <c r="BH228" i="6"/>
  <c r="BG228" i="6"/>
  <c r="BF228" i="6"/>
  <c r="T228" i="6"/>
  <c r="R228" i="6"/>
  <c r="P228" i="6"/>
  <c r="BI225" i="6"/>
  <c r="BH225" i="6"/>
  <c r="BG225" i="6"/>
  <c r="BF225" i="6"/>
  <c r="T225" i="6"/>
  <c r="R225" i="6"/>
  <c r="P225" i="6"/>
  <c r="BI222" i="6"/>
  <c r="BH222" i="6"/>
  <c r="BG222" i="6"/>
  <c r="BF222" i="6"/>
  <c r="T222" i="6"/>
  <c r="R222" i="6"/>
  <c r="P222" i="6"/>
  <c r="BI219" i="6"/>
  <c r="BH219" i="6"/>
  <c r="BG219" i="6"/>
  <c r="BF219" i="6"/>
  <c r="T219" i="6"/>
  <c r="R219" i="6"/>
  <c r="P219" i="6"/>
  <c r="BI216" i="6"/>
  <c r="BH216" i="6"/>
  <c r="BG216" i="6"/>
  <c r="BF216" i="6"/>
  <c r="T216" i="6"/>
  <c r="R216" i="6"/>
  <c r="P216" i="6"/>
  <c r="BI213" i="6"/>
  <c r="BH213" i="6"/>
  <c r="BG213" i="6"/>
  <c r="BF213" i="6"/>
  <c r="T213" i="6"/>
  <c r="R213" i="6"/>
  <c r="P213" i="6"/>
  <c r="BI210" i="6"/>
  <c r="BH210" i="6"/>
  <c r="BG210" i="6"/>
  <c r="BF210" i="6"/>
  <c r="T210" i="6"/>
  <c r="R210" i="6"/>
  <c r="P210" i="6"/>
  <c r="BI207" i="6"/>
  <c r="BH207" i="6"/>
  <c r="BG207" i="6"/>
  <c r="BF207" i="6"/>
  <c r="T207" i="6"/>
  <c r="R207" i="6"/>
  <c r="P207" i="6"/>
  <c r="BI204" i="6"/>
  <c r="BH204" i="6"/>
  <c r="BG204" i="6"/>
  <c r="BF204" i="6"/>
  <c r="T204" i="6"/>
  <c r="R204" i="6"/>
  <c r="P204" i="6"/>
  <c r="BI201" i="6"/>
  <c r="BH201" i="6"/>
  <c r="BG201" i="6"/>
  <c r="BF201" i="6"/>
  <c r="T201" i="6"/>
  <c r="R201" i="6"/>
  <c r="P201" i="6"/>
  <c r="BI198" i="6"/>
  <c r="BH198" i="6"/>
  <c r="BG198" i="6"/>
  <c r="BF198" i="6"/>
  <c r="T198" i="6"/>
  <c r="R198" i="6"/>
  <c r="P198" i="6"/>
  <c r="BI195" i="6"/>
  <c r="BH195" i="6"/>
  <c r="BG195" i="6"/>
  <c r="BF195" i="6"/>
  <c r="T195" i="6"/>
  <c r="R195" i="6"/>
  <c r="P195" i="6"/>
  <c r="BI192" i="6"/>
  <c r="BH192" i="6"/>
  <c r="BG192" i="6"/>
  <c r="BF192" i="6"/>
  <c r="T192" i="6"/>
  <c r="R192" i="6"/>
  <c r="P192" i="6"/>
  <c r="BI189" i="6"/>
  <c r="BH189" i="6"/>
  <c r="BG189" i="6"/>
  <c r="BF189" i="6"/>
  <c r="T189" i="6"/>
  <c r="R189" i="6"/>
  <c r="P189" i="6"/>
  <c r="BI186" i="6"/>
  <c r="BH186" i="6"/>
  <c r="BG186" i="6"/>
  <c r="BF186" i="6"/>
  <c r="T186" i="6"/>
  <c r="R186" i="6"/>
  <c r="P186" i="6"/>
  <c r="BI183" i="6"/>
  <c r="BH183" i="6"/>
  <c r="BG183" i="6"/>
  <c r="BF183" i="6"/>
  <c r="T183" i="6"/>
  <c r="R183" i="6"/>
  <c r="P183" i="6"/>
  <c r="BI180" i="6"/>
  <c r="BH180" i="6"/>
  <c r="BG180" i="6"/>
  <c r="BF180" i="6"/>
  <c r="T180" i="6"/>
  <c r="R180" i="6"/>
  <c r="P180" i="6"/>
  <c r="BI177" i="6"/>
  <c r="BH177" i="6"/>
  <c r="BG177" i="6"/>
  <c r="BF177" i="6"/>
  <c r="T177" i="6"/>
  <c r="R177" i="6"/>
  <c r="P177" i="6"/>
  <c r="BI174" i="6"/>
  <c r="BH174" i="6"/>
  <c r="BG174" i="6"/>
  <c r="BF174" i="6"/>
  <c r="T174" i="6"/>
  <c r="R174" i="6"/>
  <c r="P174" i="6"/>
  <c r="BI171" i="6"/>
  <c r="BH171" i="6"/>
  <c r="BG171" i="6"/>
  <c r="BF171" i="6"/>
  <c r="T171" i="6"/>
  <c r="R171" i="6"/>
  <c r="P171" i="6"/>
  <c r="BI167" i="6"/>
  <c r="BH167" i="6"/>
  <c r="BG167" i="6"/>
  <c r="BF167" i="6"/>
  <c r="T167" i="6"/>
  <c r="R167" i="6"/>
  <c r="P167" i="6"/>
  <c r="BI164" i="6"/>
  <c r="BH164" i="6"/>
  <c r="BG164" i="6"/>
  <c r="BF164" i="6"/>
  <c r="T164" i="6"/>
  <c r="R164" i="6"/>
  <c r="P164" i="6"/>
  <c r="BI161" i="6"/>
  <c r="BH161" i="6"/>
  <c r="BG161" i="6"/>
  <c r="BF161" i="6"/>
  <c r="T161" i="6"/>
  <c r="R161" i="6"/>
  <c r="P161" i="6"/>
  <c r="BI158" i="6"/>
  <c r="BH158" i="6"/>
  <c r="BG158" i="6"/>
  <c r="BF158" i="6"/>
  <c r="T158" i="6"/>
  <c r="R158" i="6"/>
  <c r="P158" i="6"/>
  <c r="BI153" i="6"/>
  <c r="BH153" i="6"/>
  <c r="BG153" i="6"/>
  <c r="BF153" i="6"/>
  <c r="T153" i="6"/>
  <c r="T152" i="6" s="1"/>
  <c r="R153" i="6"/>
  <c r="R152" i="6" s="1"/>
  <c r="P153" i="6"/>
  <c r="P152" i="6" s="1"/>
  <c r="BI148" i="6"/>
  <c r="BH148" i="6"/>
  <c r="BG148" i="6"/>
  <c r="BF148" i="6"/>
  <c r="T148" i="6"/>
  <c r="R148" i="6"/>
  <c r="P148" i="6"/>
  <c r="BI142" i="6"/>
  <c r="BH142" i="6"/>
  <c r="BG142" i="6"/>
  <c r="BF142" i="6"/>
  <c r="T142" i="6"/>
  <c r="R142" i="6"/>
  <c r="P142" i="6"/>
  <c r="BI140" i="6"/>
  <c r="BH140" i="6"/>
  <c r="BG140" i="6"/>
  <c r="BF140" i="6"/>
  <c r="T140" i="6"/>
  <c r="R140" i="6"/>
  <c r="P140" i="6"/>
  <c r="BI135" i="6"/>
  <c r="BH135" i="6"/>
  <c r="BG135" i="6"/>
  <c r="BF135" i="6"/>
  <c r="T135" i="6"/>
  <c r="R135" i="6"/>
  <c r="P135" i="6"/>
  <c r="BI132" i="6"/>
  <c r="BH132" i="6"/>
  <c r="BG132" i="6"/>
  <c r="BF132" i="6"/>
  <c r="T132" i="6"/>
  <c r="R132" i="6"/>
  <c r="P132" i="6"/>
  <c r="BI128" i="6"/>
  <c r="BH128" i="6"/>
  <c r="BG128" i="6"/>
  <c r="BF128" i="6"/>
  <c r="T128" i="6"/>
  <c r="R128" i="6"/>
  <c r="P128" i="6"/>
  <c r="F119" i="6"/>
  <c r="E117" i="6"/>
  <c r="F89" i="6"/>
  <c r="E87" i="6"/>
  <c r="J24" i="6"/>
  <c r="E24" i="6"/>
  <c r="J122" i="6"/>
  <c r="J23" i="6"/>
  <c r="J21" i="6"/>
  <c r="E21" i="6"/>
  <c r="J121" i="6"/>
  <c r="J20" i="6"/>
  <c r="J18" i="6"/>
  <c r="E18" i="6"/>
  <c r="F92" i="6"/>
  <c r="J17" i="6"/>
  <c r="J15" i="6"/>
  <c r="E15" i="6"/>
  <c r="F121" i="6"/>
  <c r="J14" i="6"/>
  <c r="J119" i="6"/>
  <c r="E7" i="6"/>
  <c r="E115" i="6" s="1"/>
  <c r="J37" i="5"/>
  <c r="J36" i="5"/>
  <c r="AY98" i="1"/>
  <c r="J35" i="5"/>
  <c r="AX98" i="1"/>
  <c r="BI444" i="5"/>
  <c r="BH444" i="5"/>
  <c r="BG444" i="5"/>
  <c r="BF444" i="5"/>
  <c r="T444" i="5"/>
  <c r="R444" i="5"/>
  <c r="P444" i="5"/>
  <c r="BI442" i="5"/>
  <c r="BH442" i="5"/>
  <c r="BG442" i="5"/>
  <c r="BF442" i="5"/>
  <c r="T442" i="5"/>
  <c r="R442" i="5"/>
  <c r="P442" i="5"/>
  <c r="BI437" i="5"/>
  <c r="BH437" i="5"/>
  <c r="BG437" i="5"/>
  <c r="BF437" i="5"/>
  <c r="T437" i="5"/>
  <c r="R437" i="5"/>
  <c r="P437" i="5"/>
  <c r="BI433" i="5"/>
  <c r="BH433" i="5"/>
  <c r="BG433" i="5"/>
  <c r="BF433" i="5"/>
  <c r="T433" i="5"/>
  <c r="T432" i="5" s="1"/>
  <c r="R433" i="5"/>
  <c r="R432" i="5" s="1"/>
  <c r="P433" i="5"/>
  <c r="P432" i="5" s="1"/>
  <c r="BI430" i="5"/>
  <c r="BH430" i="5"/>
  <c r="BG430" i="5"/>
  <c r="BF430" i="5"/>
  <c r="T430" i="5"/>
  <c r="R430" i="5"/>
  <c r="P430" i="5"/>
  <c r="BI428" i="5"/>
  <c r="BH428" i="5"/>
  <c r="BG428" i="5"/>
  <c r="BF428" i="5"/>
  <c r="T428" i="5"/>
  <c r="R428" i="5"/>
  <c r="P428" i="5"/>
  <c r="BI426" i="5"/>
  <c r="BH426" i="5"/>
  <c r="BG426" i="5"/>
  <c r="BF426" i="5"/>
  <c r="T426" i="5"/>
  <c r="R426" i="5"/>
  <c r="P426" i="5"/>
  <c r="BI423" i="5"/>
  <c r="BH423" i="5"/>
  <c r="BG423" i="5"/>
  <c r="BF423" i="5"/>
  <c r="T423" i="5"/>
  <c r="T422" i="5"/>
  <c r="R423" i="5"/>
  <c r="R422" i="5"/>
  <c r="P423" i="5"/>
  <c r="P422" i="5"/>
  <c r="BI419" i="5"/>
  <c r="BH419" i="5"/>
  <c r="BG419" i="5"/>
  <c r="BF419" i="5"/>
  <c r="T419" i="5"/>
  <c r="R419" i="5"/>
  <c r="P419" i="5"/>
  <c r="BI415" i="5"/>
  <c r="BH415" i="5"/>
  <c r="BG415" i="5"/>
  <c r="BF415" i="5"/>
  <c r="T415" i="5"/>
  <c r="R415" i="5"/>
  <c r="P415" i="5"/>
  <c r="BI412" i="5"/>
  <c r="BH412" i="5"/>
  <c r="BG412" i="5"/>
  <c r="BF412" i="5"/>
  <c r="T412" i="5"/>
  <c r="R412" i="5"/>
  <c r="P412" i="5"/>
  <c r="BI409" i="5"/>
  <c r="BH409" i="5"/>
  <c r="BG409" i="5"/>
  <c r="BF409" i="5"/>
  <c r="T409" i="5"/>
  <c r="R409" i="5"/>
  <c r="P409" i="5"/>
  <c r="BI406" i="5"/>
  <c r="BH406" i="5"/>
  <c r="BG406" i="5"/>
  <c r="BF406" i="5"/>
  <c r="T406" i="5"/>
  <c r="R406" i="5"/>
  <c r="P406" i="5"/>
  <c r="BI403" i="5"/>
  <c r="BH403" i="5"/>
  <c r="BG403" i="5"/>
  <c r="BF403" i="5"/>
  <c r="T403" i="5"/>
  <c r="R403" i="5"/>
  <c r="P403" i="5"/>
  <c r="BI400" i="5"/>
  <c r="BH400" i="5"/>
  <c r="BG400" i="5"/>
  <c r="BF400" i="5"/>
  <c r="T400" i="5"/>
  <c r="R400" i="5"/>
  <c r="P400" i="5"/>
  <c r="BI397" i="5"/>
  <c r="BH397" i="5"/>
  <c r="BG397" i="5"/>
  <c r="BF397" i="5"/>
  <c r="T397" i="5"/>
  <c r="R397" i="5"/>
  <c r="P397" i="5"/>
  <c r="BI394" i="5"/>
  <c r="BH394" i="5"/>
  <c r="BG394" i="5"/>
  <c r="BF394" i="5"/>
  <c r="T394" i="5"/>
  <c r="R394" i="5"/>
  <c r="P394" i="5"/>
  <c r="BI391" i="5"/>
  <c r="BH391" i="5"/>
  <c r="BG391" i="5"/>
  <c r="BF391" i="5"/>
  <c r="T391" i="5"/>
  <c r="R391" i="5"/>
  <c r="P391" i="5"/>
  <c r="BI388" i="5"/>
  <c r="BH388" i="5"/>
  <c r="BG388" i="5"/>
  <c r="BF388" i="5"/>
  <c r="T388" i="5"/>
  <c r="R388" i="5"/>
  <c r="P388" i="5"/>
  <c r="BI385" i="5"/>
  <c r="BH385" i="5"/>
  <c r="BG385" i="5"/>
  <c r="BF385" i="5"/>
  <c r="T385" i="5"/>
  <c r="R385" i="5"/>
  <c r="P385" i="5"/>
  <c r="BI382" i="5"/>
  <c r="BH382" i="5"/>
  <c r="BG382" i="5"/>
  <c r="BF382" i="5"/>
  <c r="T382" i="5"/>
  <c r="R382" i="5"/>
  <c r="P382" i="5"/>
  <c r="BI379" i="5"/>
  <c r="BH379" i="5"/>
  <c r="BG379" i="5"/>
  <c r="BF379" i="5"/>
  <c r="T379" i="5"/>
  <c r="R379" i="5"/>
  <c r="P379" i="5"/>
  <c r="BI376" i="5"/>
  <c r="BH376" i="5"/>
  <c r="BG376" i="5"/>
  <c r="BF376" i="5"/>
  <c r="T376" i="5"/>
  <c r="R376" i="5"/>
  <c r="P376" i="5"/>
  <c r="BI373" i="5"/>
  <c r="BH373" i="5"/>
  <c r="BG373" i="5"/>
  <c r="BF373" i="5"/>
  <c r="T373" i="5"/>
  <c r="R373" i="5"/>
  <c r="P373" i="5"/>
  <c r="BI370" i="5"/>
  <c r="BH370" i="5"/>
  <c r="BG370" i="5"/>
  <c r="BF370" i="5"/>
  <c r="T370" i="5"/>
  <c r="R370" i="5"/>
  <c r="P370" i="5"/>
  <c r="BI367" i="5"/>
  <c r="BH367" i="5"/>
  <c r="BG367" i="5"/>
  <c r="BF367" i="5"/>
  <c r="T367" i="5"/>
  <c r="R367" i="5"/>
  <c r="P367" i="5"/>
  <c r="BI364" i="5"/>
  <c r="BH364" i="5"/>
  <c r="BG364" i="5"/>
  <c r="BF364" i="5"/>
  <c r="T364" i="5"/>
  <c r="R364" i="5"/>
  <c r="P364" i="5"/>
  <c r="BI361" i="5"/>
  <c r="BH361" i="5"/>
  <c r="BG361" i="5"/>
  <c r="BF361" i="5"/>
  <c r="T361" i="5"/>
  <c r="R361" i="5"/>
  <c r="P361" i="5"/>
  <c r="BI358" i="5"/>
  <c r="BH358" i="5"/>
  <c r="BG358" i="5"/>
  <c r="BF358" i="5"/>
  <c r="T358" i="5"/>
  <c r="R358" i="5"/>
  <c r="P358" i="5"/>
  <c r="BI355" i="5"/>
  <c r="BH355" i="5"/>
  <c r="BG355" i="5"/>
  <c r="BF355" i="5"/>
  <c r="T355" i="5"/>
  <c r="R355" i="5"/>
  <c r="P355" i="5"/>
  <c r="BI352" i="5"/>
  <c r="BH352" i="5"/>
  <c r="BG352" i="5"/>
  <c r="BF352" i="5"/>
  <c r="T352" i="5"/>
  <c r="R352" i="5"/>
  <c r="P352" i="5"/>
  <c r="BI349" i="5"/>
  <c r="BH349" i="5"/>
  <c r="BG349" i="5"/>
  <c r="BF349" i="5"/>
  <c r="T349" i="5"/>
  <c r="R349" i="5"/>
  <c r="P349" i="5"/>
  <c r="BI346" i="5"/>
  <c r="BH346" i="5"/>
  <c r="BG346" i="5"/>
  <c r="BF346" i="5"/>
  <c r="T346" i="5"/>
  <c r="R346" i="5"/>
  <c r="P346" i="5"/>
  <c r="BI343" i="5"/>
  <c r="BH343" i="5"/>
  <c r="BG343" i="5"/>
  <c r="BF343" i="5"/>
  <c r="T343" i="5"/>
  <c r="R343" i="5"/>
  <c r="P343" i="5"/>
  <c r="BI340" i="5"/>
  <c r="BH340" i="5"/>
  <c r="BG340" i="5"/>
  <c r="BF340" i="5"/>
  <c r="T340" i="5"/>
  <c r="R340" i="5"/>
  <c r="P340" i="5"/>
  <c r="BI337" i="5"/>
  <c r="BH337" i="5"/>
  <c r="BG337" i="5"/>
  <c r="BF337" i="5"/>
  <c r="T337" i="5"/>
  <c r="R337" i="5"/>
  <c r="P337" i="5"/>
  <c r="BI334" i="5"/>
  <c r="BH334" i="5"/>
  <c r="BG334" i="5"/>
  <c r="BF334" i="5"/>
  <c r="T334" i="5"/>
  <c r="R334" i="5"/>
  <c r="P334" i="5"/>
  <c r="BI331" i="5"/>
  <c r="BH331" i="5"/>
  <c r="BG331" i="5"/>
  <c r="BF331" i="5"/>
  <c r="T331" i="5"/>
  <c r="R331" i="5"/>
  <c r="P331" i="5"/>
  <c r="BI328" i="5"/>
  <c r="BH328" i="5"/>
  <c r="BG328" i="5"/>
  <c r="BF328" i="5"/>
  <c r="T328" i="5"/>
  <c r="R328" i="5"/>
  <c r="P328" i="5"/>
  <c r="BI325" i="5"/>
  <c r="BH325" i="5"/>
  <c r="BG325" i="5"/>
  <c r="BF325" i="5"/>
  <c r="T325" i="5"/>
  <c r="R325" i="5"/>
  <c r="P325" i="5"/>
  <c r="BI322" i="5"/>
  <c r="BH322" i="5"/>
  <c r="BG322" i="5"/>
  <c r="BF322" i="5"/>
  <c r="T322" i="5"/>
  <c r="R322" i="5"/>
  <c r="P322" i="5"/>
  <c r="BI319" i="5"/>
  <c r="BH319" i="5"/>
  <c r="BG319" i="5"/>
  <c r="BF319" i="5"/>
  <c r="T319" i="5"/>
  <c r="R319" i="5"/>
  <c r="P319" i="5"/>
  <c r="BI316" i="5"/>
  <c r="BH316" i="5"/>
  <c r="BG316" i="5"/>
  <c r="BF316" i="5"/>
  <c r="T316" i="5"/>
  <c r="R316" i="5"/>
  <c r="P316" i="5"/>
  <c r="BI313" i="5"/>
  <c r="BH313" i="5"/>
  <c r="BG313" i="5"/>
  <c r="BF313" i="5"/>
  <c r="T313" i="5"/>
  <c r="R313" i="5"/>
  <c r="P313" i="5"/>
  <c r="BI310" i="5"/>
  <c r="BH310" i="5"/>
  <c r="BG310" i="5"/>
  <c r="BF310" i="5"/>
  <c r="T310" i="5"/>
  <c r="R310" i="5"/>
  <c r="P310" i="5"/>
  <c r="BI305" i="5"/>
  <c r="BH305" i="5"/>
  <c r="BG305" i="5"/>
  <c r="BF305" i="5"/>
  <c r="T305" i="5"/>
  <c r="R305" i="5"/>
  <c r="P305" i="5"/>
  <c r="BI302" i="5"/>
  <c r="BH302" i="5"/>
  <c r="BG302" i="5"/>
  <c r="BF302" i="5"/>
  <c r="T302" i="5"/>
  <c r="R302" i="5"/>
  <c r="P302" i="5"/>
  <c r="BI300" i="5"/>
  <c r="BH300" i="5"/>
  <c r="BG300" i="5"/>
  <c r="BF300" i="5"/>
  <c r="T300" i="5"/>
  <c r="R300" i="5"/>
  <c r="P300" i="5"/>
  <c r="BI297" i="5"/>
  <c r="BH297" i="5"/>
  <c r="BG297" i="5"/>
  <c r="BF297" i="5"/>
  <c r="T297" i="5"/>
  <c r="R297" i="5"/>
  <c r="P297" i="5"/>
  <c r="BI293" i="5"/>
  <c r="BH293" i="5"/>
  <c r="BG293" i="5"/>
  <c r="BF293" i="5"/>
  <c r="T293" i="5"/>
  <c r="R293" i="5"/>
  <c r="P293" i="5"/>
  <c r="BI290" i="5"/>
  <c r="BH290" i="5"/>
  <c r="BG290" i="5"/>
  <c r="BF290" i="5"/>
  <c r="T290" i="5"/>
  <c r="R290" i="5"/>
  <c r="P290" i="5"/>
  <c r="BI286" i="5"/>
  <c r="BH286" i="5"/>
  <c r="BG286" i="5"/>
  <c r="BF286" i="5"/>
  <c r="T286" i="5"/>
  <c r="T285" i="5" s="1"/>
  <c r="R286" i="5"/>
  <c r="R285" i="5" s="1"/>
  <c r="P286" i="5"/>
  <c r="P285" i="5" s="1"/>
  <c r="BI282" i="5"/>
  <c r="BH282" i="5"/>
  <c r="BG282" i="5"/>
  <c r="BF282" i="5"/>
  <c r="T282" i="5"/>
  <c r="R282" i="5"/>
  <c r="P282" i="5"/>
  <c r="BI280" i="5"/>
  <c r="BH280" i="5"/>
  <c r="BG280" i="5"/>
  <c r="BF280" i="5"/>
  <c r="T280" i="5"/>
  <c r="R280" i="5"/>
  <c r="P280" i="5"/>
  <c r="BI276" i="5"/>
  <c r="BH276" i="5"/>
  <c r="BG276" i="5"/>
  <c r="BF276" i="5"/>
  <c r="T276" i="5"/>
  <c r="R276" i="5"/>
  <c r="P276" i="5"/>
  <c r="BI271" i="5"/>
  <c r="BH271" i="5"/>
  <c r="BG271" i="5"/>
  <c r="BF271" i="5"/>
  <c r="T271" i="5"/>
  <c r="T270" i="5"/>
  <c r="R271" i="5"/>
  <c r="R270" i="5"/>
  <c r="P271" i="5"/>
  <c r="P270" i="5"/>
  <c r="BI267" i="5"/>
  <c r="BH267" i="5"/>
  <c r="BG267" i="5"/>
  <c r="BF267" i="5"/>
  <c r="T267" i="5"/>
  <c r="R267" i="5"/>
  <c r="P267" i="5"/>
  <c r="BI264" i="5"/>
  <c r="BH264" i="5"/>
  <c r="BG264" i="5"/>
  <c r="BF264" i="5"/>
  <c r="T264" i="5"/>
  <c r="R264" i="5"/>
  <c r="P264" i="5"/>
  <c r="BI261" i="5"/>
  <c r="BH261" i="5"/>
  <c r="BG261" i="5"/>
  <c r="BF261" i="5"/>
  <c r="T261" i="5"/>
  <c r="R261" i="5"/>
  <c r="P261" i="5"/>
  <c r="BI257" i="5"/>
  <c r="BH257" i="5"/>
  <c r="BG257" i="5"/>
  <c r="BF257" i="5"/>
  <c r="T257" i="5"/>
  <c r="R257" i="5"/>
  <c r="P257" i="5"/>
  <c r="BI255" i="5"/>
  <c r="BH255" i="5"/>
  <c r="BG255" i="5"/>
  <c r="BF255" i="5"/>
  <c r="T255" i="5"/>
  <c r="R255" i="5"/>
  <c r="P255" i="5"/>
  <c r="BI250" i="5"/>
  <c r="BH250" i="5"/>
  <c r="BG250" i="5"/>
  <c r="BF250" i="5"/>
  <c r="T250" i="5"/>
  <c r="R250" i="5"/>
  <c r="P250" i="5"/>
  <c r="BI247" i="5"/>
  <c r="BH247" i="5"/>
  <c r="BG247" i="5"/>
  <c r="BF247" i="5"/>
  <c r="T247" i="5"/>
  <c r="R247" i="5"/>
  <c r="P247" i="5"/>
  <c r="BI245" i="5"/>
  <c r="BH245" i="5"/>
  <c r="BG245" i="5"/>
  <c r="BF245" i="5"/>
  <c r="T245" i="5"/>
  <c r="R245" i="5"/>
  <c r="P245" i="5"/>
  <c r="BI242" i="5"/>
  <c r="BH242" i="5"/>
  <c r="BG242" i="5"/>
  <c r="BF242" i="5"/>
  <c r="T242" i="5"/>
  <c r="R242" i="5"/>
  <c r="P242" i="5"/>
  <c r="BI237" i="5"/>
  <c r="BH237" i="5"/>
  <c r="BG237" i="5"/>
  <c r="BF237" i="5"/>
  <c r="T237" i="5"/>
  <c r="R237" i="5"/>
  <c r="P237" i="5"/>
  <c r="BI233" i="5"/>
  <c r="BH233" i="5"/>
  <c r="BG233" i="5"/>
  <c r="BF233" i="5"/>
  <c r="T233" i="5"/>
  <c r="R233" i="5"/>
  <c r="P233" i="5"/>
  <c r="BI229" i="5"/>
  <c r="BH229" i="5"/>
  <c r="BG229" i="5"/>
  <c r="BF229" i="5"/>
  <c r="T229" i="5"/>
  <c r="R229" i="5"/>
  <c r="P229" i="5"/>
  <c r="BI227" i="5"/>
  <c r="BH227" i="5"/>
  <c r="BG227" i="5"/>
  <c r="BF227" i="5"/>
  <c r="T227" i="5"/>
  <c r="R227" i="5"/>
  <c r="P227" i="5"/>
  <c r="BI225" i="5"/>
  <c r="BH225" i="5"/>
  <c r="BG225" i="5"/>
  <c r="BF225" i="5"/>
  <c r="T225" i="5"/>
  <c r="R225" i="5"/>
  <c r="P225" i="5"/>
  <c r="BI223" i="5"/>
  <c r="BH223" i="5"/>
  <c r="BG223" i="5"/>
  <c r="BF223" i="5"/>
  <c r="T223" i="5"/>
  <c r="R223" i="5"/>
  <c r="P223" i="5"/>
  <c r="BI221" i="5"/>
  <c r="BH221" i="5"/>
  <c r="BG221" i="5"/>
  <c r="BF221" i="5"/>
  <c r="T221" i="5"/>
  <c r="R221" i="5"/>
  <c r="P221" i="5"/>
  <c r="BI219" i="5"/>
  <c r="BH219" i="5"/>
  <c r="BG219" i="5"/>
  <c r="BF219" i="5"/>
  <c r="T219" i="5"/>
  <c r="R219" i="5"/>
  <c r="P219" i="5"/>
  <c r="BI217" i="5"/>
  <c r="BH217" i="5"/>
  <c r="BG217" i="5"/>
  <c r="BF217" i="5"/>
  <c r="T217" i="5"/>
  <c r="R217" i="5"/>
  <c r="P217" i="5"/>
  <c r="BI215" i="5"/>
  <c r="BH215" i="5"/>
  <c r="BG215" i="5"/>
  <c r="BF215" i="5"/>
  <c r="T215" i="5"/>
  <c r="R215" i="5"/>
  <c r="P215" i="5"/>
  <c r="BI196" i="5"/>
  <c r="BH196" i="5"/>
  <c r="BG196" i="5"/>
  <c r="BF196" i="5"/>
  <c r="T196" i="5"/>
  <c r="R196" i="5"/>
  <c r="P196" i="5"/>
  <c r="BI194" i="5"/>
  <c r="BH194" i="5"/>
  <c r="BG194" i="5"/>
  <c r="BF194" i="5"/>
  <c r="T194" i="5"/>
  <c r="R194" i="5"/>
  <c r="P194" i="5"/>
  <c r="BI192" i="5"/>
  <c r="BH192" i="5"/>
  <c r="BG192" i="5"/>
  <c r="BF192" i="5"/>
  <c r="T192" i="5"/>
  <c r="R192" i="5"/>
  <c r="P192" i="5"/>
  <c r="BI190" i="5"/>
  <c r="BH190" i="5"/>
  <c r="BG190" i="5"/>
  <c r="BF190" i="5"/>
  <c r="T190" i="5"/>
  <c r="R190" i="5"/>
  <c r="P190" i="5"/>
  <c r="BI186" i="5"/>
  <c r="BH186" i="5"/>
  <c r="BG186" i="5"/>
  <c r="BF186" i="5"/>
  <c r="T186" i="5"/>
  <c r="R186" i="5"/>
  <c r="P186" i="5"/>
  <c r="BI184" i="5"/>
  <c r="BH184" i="5"/>
  <c r="BG184" i="5"/>
  <c r="BF184" i="5"/>
  <c r="T184" i="5"/>
  <c r="R184" i="5"/>
  <c r="P184" i="5"/>
  <c r="BI178" i="5"/>
  <c r="BH178" i="5"/>
  <c r="BG178" i="5"/>
  <c r="BF178" i="5"/>
  <c r="T178" i="5"/>
  <c r="R178" i="5"/>
  <c r="P178" i="5"/>
  <c r="BI175" i="5"/>
  <c r="BH175" i="5"/>
  <c r="BG175" i="5"/>
  <c r="BF175" i="5"/>
  <c r="T175" i="5"/>
  <c r="R175" i="5"/>
  <c r="P175" i="5"/>
  <c r="BI173" i="5"/>
  <c r="BH173" i="5"/>
  <c r="BG173" i="5"/>
  <c r="BF173" i="5"/>
  <c r="T173" i="5"/>
  <c r="R173" i="5"/>
  <c r="P173" i="5"/>
  <c r="BI171" i="5"/>
  <c r="BH171" i="5"/>
  <c r="BG171" i="5"/>
  <c r="BF171" i="5"/>
  <c r="T171" i="5"/>
  <c r="R171" i="5"/>
  <c r="P171" i="5"/>
  <c r="BI169" i="5"/>
  <c r="BH169" i="5"/>
  <c r="BG169" i="5"/>
  <c r="BF169" i="5"/>
  <c r="T169" i="5"/>
  <c r="R169" i="5"/>
  <c r="P169" i="5"/>
  <c r="BI167" i="5"/>
  <c r="BH167" i="5"/>
  <c r="BG167" i="5"/>
  <c r="BF167" i="5"/>
  <c r="T167" i="5"/>
  <c r="R167" i="5"/>
  <c r="P167" i="5"/>
  <c r="BI165" i="5"/>
  <c r="BH165" i="5"/>
  <c r="BG165" i="5"/>
  <c r="BF165" i="5"/>
  <c r="T165" i="5"/>
  <c r="R165" i="5"/>
  <c r="P165" i="5"/>
  <c r="BI151" i="5"/>
  <c r="BH151" i="5"/>
  <c r="BG151" i="5"/>
  <c r="BF151" i="5"/>
  <c r="T151" i="5"/>
  <c r="R151" i="5"/>
  <c r="P151" i="5"/>
  <c r="BI148" i="5"/>
  <c r="BH148" i="5"/>
  <c r="BG148" i="5"/>
  <c r="BF148" i="5"/>
  <c r="T148" i="5"/>
  <c r="R148" i="5"/>
  <c r="P148" i="5"/>
  <c r="BI145" i="5"/>
  <c r="BH145" i="5"/>
  <c r="BG145" i="5"/>
  <c r="BF145" i="5"/>
  <c r="T145" i="5"/>
  <c r="R145" i="5"/>
  <c r="P145" i="5"/>
  <c r="BI142" i="5"/>
  <c r="BH142" i="5"/>
  <c r="BG142" i="5"/>
  <c r="BF142" i="5"/>
  <c r="T142" i="5"/>
  <c r="R142" i="5"/>
  <c r="P142" i="5"/>
  <c r="BI139" i="5"/>
  <c r="BH139" i="5"/>
  <c r="BG139" i="5"/>
  <c r="BF139" i="5"/>
  <c r="T139" i="5"/>
  <c r="R139" i="5"/>
  <c r="P139" i="5"/>
  <c r="BI136" i="5"/>
  <c r="BH136" i="5"/>
  <c r="BG136" i="5"/>
  <c r="BF136" i="5"/>
  <c r="T136" i="5"/>
  <c r="R136" i="5"/>
  <c r="P136" i="5"/>
  <c r="BI133" i="5"/>
  <c r="BH133" i="5"/>
  <c r="BG133" i="5"/>
  <c r="BF133" i="5"/>
  <c r="T133" i="5"/>
  <c r="R133" i="5"/>
  <c r="P133" i="5"/>
  <c r="BI130" i="5"/>
  <c r="BH130" i="5"/>
  <c r="BG130" i="5"/>
  <c r="BF130" i="5"/>
  <c r="T130" i="5"/>
  <c r="R130" i="5"/>
  <c r="P130" i="5"/>
  <c r="F121" i="5"/>
  <c r="E119" i="5"/>
  <c r="F89" i="5"/>
  <c r="E87" i="5"/>
  <c r="J24" i="5"/>
  <c r="E24" i="5"/>
  <c r="J92" i="5" s="1"/>
  <c r="J23" i="5"/>
  <c r="J21" i="5"/>
  <c r="E21" i="5"/>
  <c r="J91" i="5" s="1"/>
  <c r="J20" i="5"/>
  <c r="J18" i="5"/>
  <c r="E18" i="5"/>
  <c r="F124" i="5" s="1"/>
  <c r="J17" i="5"/>
  <c r="J15" i="5"/>
  <c r="E15" i="5"/>
  <c r="F91" i="5" s="1"/>
  <c r="J14" i="5"/>
  <c r="J121" i="5"/>
  <c r="E7" i="5"/>
  <c r="E117" i="5"/>
  <c r="J39" i="3"/>
  <c r="J38" i="3"/>
  <c r="AY97" i="1"/>
  <c r="J37" i="3"/>
  <c r="AX97" i="1"/>
  <c r="BI355" i="3"/>
  <c r="BH355" i="3"/>
  <c r="BG355" i="3"/>
  <c r="BF355" i="3"/>
  <c r="T355" i="3"/>
  <c r="T354" i="3"/>
  <c r="R355" i="3"/>
  <c r="R354" i="3"/>
  <c r="P355" i="3"/>
  <c r="P354" i="3"/>
  <c r="BI352" i="3"/>
  <c r="BH352" i="3"/>
  <c r="BG352" i="3"/>
  <c r="BF352" i="3"/>
  <c r="T352" i="3"/>
  <c r="R352" i="3"/>
  <c r="P352" i="3"/>
  <c r="BI350" i="3"/>
  <c r="BH350" i="3"/>
  <c r="BG350" i="3"/>
  <c r="BF350" i="3"/>
  <c r="T350" i="3"/>
  <c r="R350" i="3"/>
  <c r="P350" i="3"/>
  <c r="BI348" i="3"/>
  <c r="BH348" i="3"/>
  <c r="BG348" i="3"/>
  <c r="BF348" i="3"/>
  <c r="T348" i="3"/>
  <c r="R348" i="3"/>
  <c r="P348" i="3"/>
  <c r="BI346" i="3"/>
  <c r="BH346" i="3"/>
  <c r="BG346" i="3"/>
  <c r="BF346" i="3"/>
  <c r="T346" i="3"/>
  <c r="R346" i="3"/>
  <c r="P346" i="3"/>
  <c r="BI343" i="3"/>
  <c r="BH343" i="3"/>
  <c r="BG343" i="3"/>
  <c r="BF343" i="3"/>
  <c r="T343" i="3"/>
  <c r="T342" i="3"/>
  <c r="R343" i="3"/>
  <c r="R342" i="3"/>
  <c r="P343" i="3"/>
  <c r="P342" i="3"/>
  <c r="BI339" i="3"/>
  <c r="BH339" i="3"/>
  <c r="BG339" i="3"/>
  <c r="BF339" i="3"/>
  <c r="T339" i="3"/>
  <c r="R339" i="3"/>
  <c r="P339" i="3"/>
  <c r="BI336" i="3"/>
  <c r="BH336" i="3"/>
  <c r="BG336" i="3"/>
  <c r="BF336" i="3"/>
  <c r="T336" i="3"/>
  <c r="R336" i="3"/>
  <c r="P336" i="3"/>
  <c r="BI333" i="3"/>
  <c r="BH333" i="3"/>
  <c r="BG333" i="3"/>
  <c r="BF333" i="3"/>
  <c r="T333" i="3"/>
  <c r="R333" i="3"/>
  <c r="P333" i="3"/>
  <c r="BI330" i="3"/>
  <c r="BH330" i="3"/>
  <c r="BG330" i="3"/>
  <c r="BF330" i="3"/>
  <c r="T330" i="3"/>
  <c r="R330" i="3"/>
  <c r="P330" i="3"/>
  <c r="BI326" i="3"/>
  <c r="BH326" i="3"/>
  <c r="BG326" i="3"/>
  <c r="BF326" i="3"/>
  <c r="T326" i="3"/>
  <c r="R326" i="3"/>
  <c r="P326" i="3"/>
  <c r="BI323" i="3"/>
  <c r="BH323" i="3"/>
  <c r="BG323" i="3"/>
  <c r="BF323" i="3"/>
  <c r="T323" i="3"/>
  <c r="R323" i="3"/>
  <c r="P323" i="3"/>
  <c r="BI320" i="3"/>
  <c r="BH320" i="3"/>
  <c r="BG320" i="3"/>
  <c r="BF320" i="3"/>
  <c r="T320" i="3"/>
  <c r="R320" i="3"/>
  <c r="P320" i="3"/>
  <c r="BI317" i="3"/>
  <c r="BH317" i="3"/>
  <c r="BG317" i="3"/>
  <c r="BF317" i="3"/>
  <c r="T317" i="3"/>
  <c r="R317" i="3"/>
  <c r="P317" i="3"/>
  <c r="BI314" i="3"/>
  <c r="BH314" i="3"/>
  <c r="BG314" i="3"/>
  <c r="BF314" i="3"/>
  <c r="T314" i="3"/>
  <c r="R314" i="3"/>
  <c r="P314" i="3"/>
  <c r="BI311" i="3"/>
  <c r="BH311" i="3"/>
  <c r="BG311" i="3"/>
  <c r="BF311" i="3"/>
  <c r="T311" i="3"/>
  <c r="R311" i="3"/>
  <c r="P311" i="3"/>
  <c r="BI308" i="3"/>
  <c r="BH308" i="3"/>
  <c r="BG308" i="3"/>
  <c r="BF308" i="3"/>
  <c r="T308" i="3"/>
  <c r="R308" i="3"/>
  <c r="P308" i="3"/>
  <c r="BI305" i="3"/>
  <c r="BH305" i="3"/>
  <c r="BG305" i="3"/>
  <c r="BF305" i="3"/>
  <c r="T305" i="3"/>
  <c r="R305" i="3"/>
  <c r="P305" i="3"/>
  <c r="BI302" i="3"/>
  <c r="BH302" i="3"/>
  <c r="BG302" i="3"/>
  <c r="BF302" i="3"/>
  <c r="T302" i="3"/>
  <c r="R302" i="3"/>
  <c r="P302" i="3"/>
  <c r="BI299" i="3"/>
  <c r="BH299" i="3"/>
  <c r="BG299" i="3"/>
  <c r="BF299" i="3"/>
  <c r="T299" i="3"/>
  <c r="R299" i="3"/>
  <c r="P299" i="3"/>
  <c r="BI295" i="3"/>
  <c r="BH295" i="3"/>
  <c r="BG295" i="3"/>
  <c r="BF295" i="3"/>
  <c r="T295" i="3"/>
  <c r="R295" i="3"/>
  <c r="P295" i="3"/>
  <c r="BI291" i="3"/>
  <c r="BH291" i="3"/>
  <c r="BG291" i="3"/>
  <c r="BF291" i="3"/>
  <c r="T291" i="3"/>
  <c r="R291" i="3"/>
  <c r="P291" i="3"/>
  <c r="BI288" i="3"/>
  <c r="BH288" i="3"/>
  <c r="BG288" i="3"/>
  <c r="BF288" i="3"/>
  <c r="T288" i="3"/>
  <c r="R288" i="3"/>
  <c r="P288" i="3"/>
  <c r="BI285" i="3"/>
  <c r="BH285" i="3"/>
  <c r="BG285" i="3"/>
  <c r="BF285" i="3"/>
  <c r="T285" i="3"/>
  <c r="R285" i="3"/>
  <c r="P285" i="3"/>
  <c r="BI282" i="3"/>
  <c r="BH282" i="3"/>
  <c r="BG282" i="3"/>
  <c r="BF282" i="3"/>
  <c r="T282" i="3"/>
  <c r="R282" i="3"/>
  <c r="P282" i="3"/>
  <c r="BI279" i="3"/>
  <c r="BH279" i="3"/>
  <c r="BG279" i="3"/>
  <c r="BF279" i="3"/>
  <c r="T279" i="3"/>
  <c r="R279" i="3"/>
  <c r="P279" i="3"/>
  <c r="BI276" i="3"/>
  <c r="BH276" i="3"/>
  <c r="BG276" i="3"/>
  <c r="BF276" i="3"/>
  <c r="T276" i="3"/>
  <c r="R276" i="3"/>
  <c r="P276" i="3"/>
  <c r="BI273" i="3"/>
  <c r="BH273" i="3"/>
  <c r="BG273" i="3"/>
  <c r="BF273" i="3"/>
  <c r="T273" i="3"/>
  <c r="R273" i="3"/>
  <c r="P273" i="3"/>
  <c r="BI270" i="3"/>
  <c r="BH270" i="3"/>
  <c r="BG270" i="3"/>
  <c r="BF270" i="3"/>
  <c r="T270" i="3"/>
  <c r="R270" i="3"/>
  <c r="P270" i="3"/>
  <c r="BI267" i="3"/>
  <c r="BH267" i="3"/>
  <c r="BG267" i="3"/>
  <c r="BF267" i="3"/>
  <c r="T267" i="3"/>
  <c r="R267" i="3"/>
  <c r="P267" i="3"/>
  <c r="BI264" i="3"/>
  <c r="BH264" i="3"/>
  <c r="BG264" i="3"/>
  <c r="BF264" i="3"/>
  <c r="T264" i="3"/>
  <c r="R264" i="3"/>
  <c r="P264" i="3"/>
  <c r="BI261" i="3"/>
  <c r="BH261" i="3"/>
  <c r="BG261" i="3"/>
  <c r="BF261" i="3"/>
  <c r="T261" i="3"/>
  <c r="R261" i="3"/>
  <c r="P261" i="3"/>
  <c r="BI258" i="3"/>
  <c r="BH258" i="3"/>
  <c r="BG258" i="3"/>
  <c r="BF258" i="3"/>
  <c r="T258" i="3"/>
  <c r="R258" i="3"/>
  <c r="P258" i="3"/>
  <c r="BI254" i="3"/>
  <c r="BH254" i="3"/>
  <c r="BG254" i="3"/>
  <c r="BF254" i="3"/>
  <c r="T254" i="3"/>
  <c r="T253" i="3" s="1"/>
  <c r="R254" i="3"/>
  <c r="R253" i="3" s="1"/>
  <c r="P254" i="3"/>
  <c r="P253" i="3" s="1"/>
  <c r="BI250" i="3"/>
  <c r="BH250" i="3"/>
  <c r="BG250" i="3"/>
  <c r="BF250" i="3"/>
  <c r="T250" i="3"/>
  <c r="R250" i="3"/>
  <c r="P250" i="3"/>
  <c r="BI247" i="3"/>
  <c r="BH247" i="3"/>
  <c r="BG247" i="3"/>
  <c r="BF247" i="3"/>
  <c r="T247" i="3"/>
  <c r="R247" i="3"/>
  <c r="P247" i="3"/>
  <c r="BI244" i="3"/>
  <c r="BH244" i="3"/>
  <c r="BG244" i="3"/>
  <c r="BF244" i="3"/>
  <c r="T244" i="3"/>
  <c r="R244" i="3"/>
  <c r="P244" i="3"/>
  <c r="BI240" i="3"/>
  <c r="BH240" i="3"/>
  <c r="BG240" i="3"/>
  <c r="BF240" i="3"/>
  <c r="T240" i="3"/>
  <c r="R240" i="3"/>
  <c r="P240" i="3"/>
  <c r="BI238" i="3"/>
  <c r="BH238" i="3"/>
  <c r="BG238" i="3"/>
  <c r="BF238" i="3"/>
  <c r="T238" i="3"/>
  <c r="R238" i="3"/>
  <c r="P238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29" i="3"/>
  <c r="BH229" i="3"/>
  <c r="BG229" i="3"/>
  <c r="BF229" i="3"/>
  <c r="T229" i="3"/>
  <c r="R229" i="3"/>
  <c r="P229" i="3"/>
  <c r="BI224" i="3"/>
  <c r="BH224" i="3"/>
  <c r="BG224" i="3"/>
  <c r="BF224" i="3"/>
  <c r="T224" i="3"/>
  <c r="R224" i="3"/>
  <c r="P224" i="3"/>
  <c r="BI221" i="3"/>
  <c r="BH221" i="3"/>
  <c r="BG221" i="3"/>
  <c r="BF221" i="3"/>
  <c r="T221" i="3"/>
  <c r="R221" i="3"/>
  <c r="P221" i="3"/>
  <c r="BI219" i="3"/>
  <c r="BH219" i="3"/>
  <c r="BG219" i="3"/>
  <c r="BF219" i="3"/>
  <c r="T219" i="3"/>
  <c r="R219" i="3"/>
  <c r="P219" i="3"/>
  <c r="BI217" i="3"/>
  <c r="BH217" i="3"/>
  <c r="BG217" i="3"/>
  <c r="BF217" i="3"/>
  <c r="T217" i="3"/>
  <c r="R217" i="3"/>
  <c r="P217" i="3"/>
  <c r="BI215" i="3"/>
  <c r="BH215" i="3"/>
  <c r="BG215" i="3"/>
  <c r="BF215" i="3"/>
  <c r="T215" i="3"/>
  <c r="R215" i="3"/>
  <c r="P215" i="3"/>
  <c r="BI213" i="3"/>
  <c r="BH213" i="3"/>
  <c r="BG213" i="3"/>
  <c r="BF213" i="3"/>
  <c r="T213" i="3"/>
  <c r="R213" i="3"/>
  <c r="P213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7" i="3"/>
  <c r="BH207" i="3"/>
  <c r="BG207" i="3"/>
  <c r="BF207" i="3"/>
  <c r="T207" i="3"/>
  <c r="R207" i="3"/>
  <c r="P207" i="3"/>
  <c r="BI192" i="3"/>
  <c r="BH192" i="3"/>
  <c r="BG192" i="3"/>
  <c r="BF192" i="3"/>
  <c r="T192" i="3"/>
  <c r="R192" i="3"/>
  <c r="P192" i="3"/>
  <c r="BI190" i="3"/>
  <c r="BH190" i="3"/>
  <c r="BG190" i="3"/>
  <c r="BF190" i="3"/>
  <c r="T190" i="3"/>
  <c r="R190" i="3"/>
  <c r="P190" i="3"/>
  <c r="BI188" i="3"/>
  <c r="BH188" i="3"/>
  <c r="BG188" i="3"/>
  <c r="BF188" i="3"/>
  <c r="T188" i="3"/>
  <c r="R188" i="3"/>
  <c r="P188" i="3"/>
  <c r="BI186" i="3"/>
  <c r="BH186" i="3"/>
  <c r="BG186" i="3"/>
  <c r="BF186" i="3"/>
  <c r="T186" i="3"/>
  <c r="R186" i="3"/>
  <c r="P186" i="3"/>
  <c r="BI181" i="3"/>
  <c r="BH181" i="3"/>
  <c r="BG181" i="3"/>
  <c r="BF181" i="3"/>
  <c r="T181" i="3"/>
  <c r="R181" i="3"/>
  <c r="P181" i="3"/>
  <c r="BI179" i="3"/>
  <c r="BH179" i="3"/>
  <c r="BG179" i="3"/>
  <c r="BF179" i="3"/>
  <c r="T179" i="3"/>
  <c r="R179" i="3"/>
  <c r="P179" i="3"/>
  <c r="BI177" i="3"/>
  <c r="BH177" i="3"/>
  <c r="BG177" i="3"/>
  <c r="BF177" i="3"/>
  <c r="T177" i="3"/>
  <c r="R177" i="3"/>
  <c r="P177" i="3"/>
  <c r="BI175" i="3"/>
  <c r="BH175" i="3"/>
  <c r="BG175" i="3"/>
  <c r="BF175" i="3"/>
  <c r="T175" i="3"/>
  <c r="R175" i="3"/>
  <c r="P175" i="3"/>
  <c r="BI173" i="3"/>
  <c r="BH173" i="3"/>
  <c r="BG173" i="3"/>
  <c r="BF173" i="3"/>
  <c r="T173" i="3"/>
  <c r="R173" i="3"/>
  <c r="P173" i="3"/>
  <c r="BI171" i="3"/>
  <c r="BH171" i="3"/>
  <c r="BG171" i="3"/>
  <c r="BF171" i="3"/>
  <c r="T171" i="3"/>
  <c r="R171" i="3"/>
  <c r="P171" i="3"/>
  <c r="BI161" i="3"/>
  <c r="BH161" i="3"/>
  <c r="BG161" i="3"/>
  <c r="BF161" i="3"/>
  <c r="T161" i="3"/>
  <c r="R161" i="3"/>
  <c r="P161" i="3"/>
  <c r="BI158" i="3"/>
  <c r="BH158" i="3"/>
  <c r="BG158" i="3"/>
  <c r="BF158" i="3"/>
  <c r="T158" i="3"/>
  <c r="R158" i="3"/>
  <c r="P158" i="3"/>
  <c r="BI155" i="3"/>
  <c r="BH155" i="3"/>
  <c r="BG155" i="3"/>
  <c r="BF155" i="3"/>
  <c r="T155" i="3"/>
  <c r="R155" i="3"/>
  <c r="P155" i="3"/>
  <c r="BI152" i="3"/>
  <c r="BH152" i="3"/>
  <c r="BG152" i="3"/>
  <c r="BF152" i="3"/>
  <c r="T152" i="3"/>
  <c r="R152" i="3"/>
  <c r="P152" i="3"/>
  <c r="BI149" i="3"/>
  <c r="BH149" i="3"/>
  <c r="BG149" i="3"/>
  <c r="BF149" i="3"/>
  <c r="T149" i="3"/>
  <c r="R149" i="3"/>
  <c r="P149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40" i="3"/>
  <c r="BH140" i="3"/>
  <c r="BG140" i="3"/>
  <c r="BF140" i="3"/>
  <c r="T140" i="3"/>
  <c r="R140" i="3"/>
  <c r="P140" i="3"/>
  <c r="BI135" i="3"/>
  <c r="BH135" i="3"/>
  <c r="BG135" i="3"/>
  <c r="BF135" i="3"/>
  <c r="T135" i="3"/>
  <c r="R135" i="3"/>
  <c r="P135" i="3"/>
  <c r="BI132" i="3"/>
  <c r="BH132" i="3"/>
  <c r="BG132" i="3"/>
  <c r="BF132" i="3"/>
  <c r="T132" i="3"/>
  <c r="R132" i="3"/>
  <c r="P132" i="3"/>
  <c r="F123" i="3"/>
  <c r="E121" i="3"/>
  <c r="F91" i="3"/>
  <c r="E89" i="3"/>
  <c r="J26" i="3"/>
  <c r="E26" i="3"/>
  <c r="J126" i="3" s="1"/>
  <c r="J25" i="3"/>
  <c r="J23" i="3"/>
  <c r="E23" i="3"/>
  <c r="J125" i="3" s="1"/>
  <c r="J22" i="3"/>
  <c r="J20" i="3"/>
  <c r="E20" i="3"/>
  <c r="F94" i="3" s="1"/>
  <c r="J19" i="3"/>
  <c r="J17" i="3"/>
  <c r="E17" i="3"/>
  <c r="F125" i="3" s="1"/>
  <c r="J16" i="3"/>
  <c r="J14" i="3"/>
  <c r="J91" i="3"/>
  <c r="E7" i="3"/>
  <c r="E85" i="3"/>
  <c r="J39" i="2"/>
  <c r="J38" i="2"/>
  <c r="AY96" i="1" s="1"/>
  <c r="J37" i="2"/>
  <c r="AX96" i="1" s="1"/>
  <c r="BI895" i="2"/>
  <c r="BH895" i="2"/>
  <c r="BG895" i="2"/>
  <c r="BF895" i="2"/>
  <c r="T895" i="2"/>
  <c r="R895" i="2"/>
  <c r="P895" i="2"/>
  <c r="BI893" i="2"/>
  <c r="BH893" i="2"/>
  <c r="BG893" i="2"/>
  <c r="BF893" i="2"/>
  <c r="T893" i="2"/>
  <c r="R893" i="2"/>
  <c r="P893" i="2"/>
  <c r="BI888" i="2"/>
  <c r="BH888" i="2"/>
  <c r="BG888" i="2"/>
  <c r="BF888" i="2"/>
  <c r="T888" i="2"/>
  <c r="R888" i="2"/>
  <c r="P888" i="2"/>
  <c r="BI884" i="2"/>
  <c r="BH884" i="2"/>
  <c r="BG884" i="2"/>
  <c r="BF884" i="2"/>
  <c r="T884" i="2"/>
  <c r="T883" i="2"/>
  <c r="R884" i="2"/>
  <c r="R883" i="2"/>
  <c r="P884" i="2"/>
  <c r="P883" i="2"/>
  <c r="BI881" i="2"/>
  <c r="BH881" i="2"/>
  <c r="BG881" i="2"/>
  <c r="BF881" i="2"/>
  <c r="T881" i="2"/>
  <c r="R881" i="2"/>
  <c r="P881" i="2"/>
  <c r="BI879" i="2"/>
  <c r="BH879" i="2"/>
  <c r="BG879" i="2"/>
  <c r="BF879" i="2"/>
  <c r="T879" i="2"/>
  <c r="R879" i="2"/>
  <c r="P879" i="2"/>
  <c r="BI877" i="2"/>
  <c r="BH877" i="2"/>
  <c r="BG877" i="2"/>
  <c r="BF877" i="2"/>
  <c r="T877" i="2"/>
  <c r="R877" i="2"/>
  <c r="P877" i="2"/>
  <c r="BI875" i="2"/>
  <c r="BH875" i="2"/>
  <c r="BG875" i="2"/>
  <c r="BF875" i="2"/>
  <c r="T875" i="2"/>
  <c r="R875" i="2"/>
  <c r="P875" i="2"/>
  <c r="BI872" i="2"/>
  <c r="BH872" i="2"/>
  <c r="BG872" i="2"/>
  <c r="BF872" i="2"/>
  <c r="T872" i="2"/>
  <c r="T871" i="2"/>
  <c r="R872" i="2"/>
  <c r="R871" i="2"/>
  <c r="P872" i="2"/>
  <c r="P871" i="2"/>
  <c r="BI868" i="2"/>
  <c r="BH868" i="2"/>
  <c r="BG868" i="2"/>
  <c r="BF868" i="2"/>
  <c r="T868" i="2"/>
  <c r="R868" i="2"/>
  <c r="P868" i="2"/>
  <c r="BI865" i="2"/>
  <c r="BH865" i="2"/>
  <c r="BG865" i="2"/>
  <c r="BF865" i="2"/>
  <c r="T865" i="2"/>
  <c r="R865" i="2"/>
  <c r="P865" i="2"/>
  <c r="BI862" i="2"/>
  <c r="BH862" i="2"/>
  <c r="BG862" i="2"/>
  <c r="BF862" i="2"/>
  <c r="T862" i="2"/>
  <c r="R862" i="2"/>
  <c r="P862" i="2"/>
  <c r="BI859" i="2"/>
  <c r="BH859" i="2"/>
  <c r="BG859" i="2"/>
  <c r="BF859" i="2"/>
  <c r="T859" i="2"/>
  <c r="R859" i="2"/>
  <c r="P859" i="2"/>
  <c r="BI856" i="2"/>
  <c r="BH856" i="2"/>
  <c r="BG856" i="2"/>
  <c r="BF856" i="2"/>
  <c r="T856" i="2"/>
  <c r="R856" i="2"/>
  <c r="P856" i="2"/>
  <c r="BI853" i="2"/>
  <c r="BH853" i="2"/>
  <c r="BG853" i="2"/>
  <c r="BF853" i="2"/>
  <c r="T853" i="2"/>
  <c r="R853" i="2"/>
  <c r="P853" i="2"/>
  <c r="BI848" i="2"/>
  <c r="BH848" i="2"/>
  <c r="BG848" i="2"/>
  <c r="BF848" i="2"/>
  <c r="T848" i="2"/>
  <c r="R848" i="2"/>
  <c r="P848" i="2"/>
  <c r="BI845" i="2"/>
  <c r="BH845" i="2"/>
  <c r="BG845" i="2"/>
  <c r="BF845" i="2"/>
  <c r="T845" i="2"/>
  <c r="R845" i="2"/>
  <c r="P845" i="2"/>
  <c r="BI838" i="2"/>
  <c r="BH838" i="2"/>
  <c r="BG838" i="2"/>
  <c r="BF838" i="2"/>
  <c r="T838" i="2"/>
  <c r="R838" i="2"/>
  <c r="P838" i="2"/>
  <c r="BI831" i="2"/>
  <c r="BH831" i="2"/>
  <c r="BG831" i="2"/>
  <c r="BF831" i="2"/>
  <c r="T831" i="2"/>
  <c r="R831" i="2"/>
  <c r="P831" i="2"/>
  <c r="BI826" i="2"/>
  <c r="BH826" i="2"/>
  <c r="BG826" i="2"/>
  <c r="BF826" i="2"/>
  <c r="T826" i="2"/>
  <c r="R826" i="2"/>
  <c r="P826" i="2"/>
  <c r="BI821" i="2"/>
  <c r="BH821" i="2"/>
  <c r="BG821" i="2"/>
  <c r="BF821" i="2"/>
  <c r="T821" i="2"/>
  <c r="R821" i="2"/>
  <c r="P821" i="2"/>
  <c r="BI816" i="2"/>
  <c r="BH816" i="2"/>
  <c r="BG816" i="2"/>
  <c r="BF816" i="2"/>
  <c r="T816" i="2"/>
  <c r="R816" i="2"/>
  <c r="P816" i="2"/>
  <c r="BI813" i="2"/>
  <c r="BH813" i="2"/>
  <c r="BG813" i="2"/>
  <c r="BF813" i="2"/>
  <c r="T813" i="2"/>
  <c r="R813" i="2"/>
  <c r="P813" i="2"/>
  <c r="BI809" i="2"/>
  <c r="BH809" i="2"/>
  <c r="BG809" i="2"/>
  <c r="BF809" i="2"/>
  <c r="T809" i="2"/>
  <c r="R809" i="2"/>
  <c r="P809" i="2"/>
  <c r="BI806" i="2"/>
  <c r="BH806" i="2"/>
  <c r="BG806" i="2"/>
  <c r="BF806" i="2"/>
  <c r="T806" i="2"/>
  <c r="R806" i="2"/>
  <c r="P806" i="2"/>
  <c r="BI803" i="2"/>
  <c r="BH803" i="2"/>
  <c r="BG803" i="2"/>
  <c r="BF803" i="2"/>
  <c r="T803" i="2"/>
  <c r="R803" i="2"/>
  <c r="P803" i="2"/>
  <c r="BI800" i="2"/>
  <c r="BH800" i="2"/>
  <c r="BG800" i="2"/>
  <c r="BF800" i="2"/>
  <c r="T800" i="2"/>
  <c r="R800" i="2"/>
  <c r="P800" i="2"/>
  <c r="BI797" i="2"/>
  <c r="BH797" i="2"/>
  <c r="BG797" i="2"/>
  <c r="BF797" i="2"/>
  <c r="T797" i="2"/>
  <c r="R797" i="2"/>
  <c r="P797" i="2"/>
  <c r="BI794" i="2"/>
  <c r="BH794" i="2"/>
  <c r="BG794" i="2"/>
  <c r="BF794" i="2"/>
  <c r="T794" i="2"/>
  <c r="R794" i="2"/>
  <c r="P794" i="2"/>
  <c r="BI791" i="2"/>
  <c r="BH791" i="2"/>
  <c r="BG791" i="2"/>
  <c r="BF791" i="2"/>
  <c r="T791" i="2"/>
  <c r="R791" i="2"/>
  <c r="P791" i="2"/>
  <c r="BI788" i="2"/>
  <c r="BH788" i="2"/>
  <c r="BG788" i="2"/>
  <c r="BF788" i="2"/>
  <c r="T788" i="2"/>
  <c r="R788" i="2"/>
  <c r="P788" i="2"/>
  <c r="BI785" i="2"/>
  <c r="BH785" i="2"/>
  <c r="BG785" i="2"/>
  <c r="BF785" i="2"/>
  <c r="T785" i="2"/>
  <c r="R785" i="2"/>
  <c r="P785" i="2"/>
  <c r="BI782" i="2"/>
  <c r="BH782" i="2"/>
  <c r="BG782" i="2"/>
  <c r="BF782" i="2"/>
  <c r="T782" i="2"/>
  <c r="R782" i="2"/>
  <c r="P782" i="2"/>
  <c r="BI779" i="2"/>
  <c r="BH779" i="2"/>
  <c r="BG779" i="2"/>
  <c r="BF779" i="2"/>
  <c r="T779" i="2"/>
  <c r="R779" i="2"/>
  <c r="P779" i="2"/>
  <c r="BI776" i="2"/>
  <c r="BH776" i="2"/>
  <c r="BG776" i="2"/>
  <c r="BF776" i="2"/>
  <c r="T776" i="2"/>
  <c r="R776" i="2"/>
  <c r="P776" i="2"/>
  <c r="BI773" i="2"/>
  <c r="BH773" i="2"/>
  <c r="BG773" i="2"/>
  <c r="BF773" i="2"/>
  <c r="T773" i="2"/>
  <c r="R773" i="2"/>
  <c r="P773" i="2"/>
  <c r="BI770" i="2"/>
  <c r="BH770" i="2"/>
  <c r="BG770" i="2"/>
  <c r="BF770" i="2"/>
  <c r="T770" i="2"/>
  <c r="R770" i="2"/>
  <c r="P770" i="2"/>
  <c r="BI767" i="2"/>
  <c r="BH767" i="2"/>
  <c r="BG767" i="2"/>
  <c r="BF767" i="2"/>
  <c r="T767" i="2"/>
  <c r="R767" i="2"/>
  <c r="P767" i="2"/>
  <c r="BI764" i="2"/>
  <c r="BH764" i="2"/>
  <c r="BG764" i="2"/>
  <c r="BF764" i="2"/>
  <c r="T764" i="2"/>
  <c r="R764" i="2"/>
  <c r="P764" i="2"/>
  <c r="BI761" i="2"/>
  <c r="BH761" i="2"/>
  <c r="BG761" i="2"/>
  <c r="BF761" i="2"/>
  <c r="T761" i="2"/>
  <c r="R761" i="2"/>
  <c r="P761" i="2"/>
  <c r="BI758" i="2"/>
  <c r="BH758" i="2"/>
  <c r="BG758" i="2"/>
  <c r="BF758" i="2"/>
  <c r="T758" i="2"/>
  <c r="R758" i="2"/>
  <c r="P758" i="2"/>
  <c r="BI755" i="2"/>
  <c r="BH755" i="2"/>
  <c r="BG755" i="2"/>
  <c r="BF755" i="2"/>
  <c r="T755" i="2"/>
  <c r="R755" i="2"/>
  <c r="P755" i="2"/>
  <c r="BI752" i="2"/>
  <c r="BH752" i="2"/>
  <c r="BG752" i="2"/>
  <c r="BF752" i="2"/>
  <c r="T752" i="2"/>
  <c r="R752" i="2"/>
  <c r="P752" i="2"/>
  <c r="BI749" i="2"/>
  <c r="BH749" i="2"/>
  <c r="BG749" i="2"/>
  <c r="BF749" i="2"/>
  <c r="T749" i="2"/>
  <c r="R749" i="2"/>
  <c r="P749" i="2"/>
  <c r="BI746" i="2"/>
  <c r="BH746" i="2"/>
  <c r="BG746" i="2"/>
  <c r="BF746" i="2"/>
  <c r="T746" i="2"/>
  <c r="R746" i="2"/>
  <c r="P746" i="2"/>
  <c r="BI743" i="2"/>
  <c r="BH743" i="2"/>
  <c r="BG743" i="2"/>
  <c r="BF743" i="2"/>
  <c r="T743" i="2"/>
  <c r="R743" i="2"/>
  <c r="P743" i="2"/>
  <c r="BI740" i="2"/>
  <c r="BH740" i="2"/>
  <c r="BG740" i="2"/>
  <c r="BF740" i="2"/>
  <c r="T740" i="2"/>
  <c r="R740" i="2"/>
  <c r="P740" i="2"/>
  <c r="BI737" i="2"/>
  <c r="BH737" i="2"/>
  <c r="BG737" i="2"/>
  <c r="BF737" i="2"/>
  <c r="T737" i="2"/>
  <c r="R737" i="2"/>
  <c r="P737" i="2"/>
  <c r="BI734" i="2"/>
  <c r="BH734" i="2"/>
  <c r="BG734" i="2"/>
  <c r="BF734" i="2"/>
  <c r="T734" i="2"/>
  <c r="R734" i="2"/>
  <c r="P734" i="2"/>
  <c r="BI731" i="2"/>
  <c r="BH731" i="2"/>
  <c r="BG731" i="2"/>
  <c r="BF731" i="2"/>
  <c r="T731" i="2"/>
  <c r="R731" i="2"/>
  <c r="P731" i="2"/>
  <c r="BI728" i="2"/>
  <c r="BH728" i="2"/>
  <c r="BG728" i="2"/>
  <c r="BF728" i="2"/>
  <c r="T728" i="2"/>
  <c r="R728" i="2"/>
  <c r="P728" i="2"/>
  <c r="BI725" i="2"/>
  <c r="BH725" i="2"/>
  <c r="BG725" i="2"/>
  <c r="BF725" i="2"/>
  <c r="T725" i="2"/>
  <c r="R725" i="2"/>
  <c r="P725" i="2"/>
  <c r="BI722" i="2"/>
  <c r="BH722" i="2"/>
  <c r="BG722" i="2"/>
  <c r="BF722" i="2"/>
  <c r="T722" i="2"/>
  <c r="R722" i="2"/>
  <c r="P722" i="2"/>
  <c r="BI719" i="2"/>
  <c r="BH719" i="2"/>
  <c r="BG719" i="2"/>
  <c r="BF719" i="2"/>
  <c r="T719" i="2"/>
  <c r="R719" i="2"/>
  <c r="P719" i="2"/>
  <c r="BI716" i="2"/>
  <c r="BH716" i="2"/>
  <c r="BG716" i="2"/>
  <c r="BF716" i="2"/>
  <c r="T716" i="2"/>
  <c r="R716" i="2"/>
  <c r="P716" i="2"/>
  <c r="BI713" i="2"/>
  <c r="BH713" i="2"/>
  <c r="BG713" i="2"/>
  <c r="BF713" i="2"/>
  <c r="T713" i="2"/>
  <c r="R713" i="2"/>
  <c r="P713" i="2"/>
  <c r="BI710" i="2"/>
  <c r="BH710" i="2"/>
  <c r="BG710" i="2"/>
  <c r="BF710" i="2"/>
  <c r="T710" i="2"/>
  <c r="R710" i="2"/>
  <c r="P710" i="2"/>
  <c r="BI707" i="2"/>
  <c r="BH707" i="2"/>
  <c r="BG707" i="2"/>
  <c r="BF707" i="2"/>
  <c r="T707" i="2"/>
  <c r="R707" i="2"/>
  <c r="P707" i="2"/>
  <c r="BI704" i="2"/>
  <c r="BH704" i="2"/>
  <c r="BG704" i="2"/>
  <c r="BF704" i="2"/>
  <c r="T704" i="2"/>
  <c r="R704" i="2"/>
  <c r="P704" i="2"/>
  <c r="BI701" i="2"/>
  <c r="BH701" i="2"/>
  <c r="BG701" i="2"/>
  <c r="BF701" i="2"/>
  <c r="T701" i="2"/>
  <c r="R701" i="2"/>
  <c r="P701" i="2"/>
  <c r="BI698" i="2"/>
  <c r="BH698" i="2"/>
  <c r="BG698" i="2"/>
  <c r="BF698" i="2"/>
  <c r="T698" i="2"/>
  <c r="R698" i="2"/>
  <c r="P698" i="2"/>
  <c r="BI695" i="2"/>
  <c r="BH695" i="2"/>
  <c r="BG695" i="2"/>
  <c r="BF695" i="2"/>
  <c r="T695" i="2"/>
  <c r="R695" i="2"/>
  <c r="P695" i="2"/>
  <c r="BI692" i="2"/>
  <c r="BH692" i="2"/>
  <c r="BG692" i="2"/>
  <c r="BF692" i="2"/>
  <c r="T692" i="2"/>
  <c r="R692" i="2"/>
  <c r="P692" i="2"/>
  <c r="BI689" i="2"/>
  <c r="BH689" i="2"/>
  <c r="BG689" i="2"/>
  <c r="BF689" i="2"/>
  <c r="T689" i="2"/>
  <c r="R689" i="2"/>
  <c r="P689" i="2"/>
  <c r="BI685" i="2"/>
  <c r="BH685" i="2"/>
  <c r="BG685" i="2"/>
  <c r="BF685" i="2"/>
  <c r="T685" i="2"/>
  <c r="R685" i="2"/>
  <c r="P685" i="2"/>
  <c r="BI682" i="2"/>
  <c r="BH682" i="2"/>
  <c r="BG682" i="2"/>
  <c r="BF682" i="2"/>
  <c r="T682" i="2"/>
  <c r="R682" i="2"/>
  <c r="P682" i="2"/>
  <c r="BI679" i="2"/>
  <c r="BH679" i="2"/>
  <c r="BG679" i="2"/>
  <c r="BF679" i="2"/>
  <c r="T679" i="2"/>
  <c r="R679" i="2"/>
  <c r="P679" i="2"/>
  <c r="BI676" i="2"/>
  <c r="BH676" i="2"/>
  <c r="BG676" i="2"/>
  <c r="BF676" i="2"/>
  <c r="T676" i="2"/>
  <c r="R676" i="2"/>
  <c r="P676" i="2"/>
  <c r="BI673" i="2"/>
  <c r="BH673" i="2"/>
  <c r="BG673" i="2"/>
  <c r="BF673" i="2"/>
  <c r="T673" i="2"/>
  <c r="R673" i="2"/>
  <c r="P673" i="2"/>
  <c r="BI670" i="2"/>
  <c r="BH670" i="2"/>
  <c r="BG670" i="2"/>
  <c r="BF670" i="2"/>
  <c r="T670" i="2"/>
  <c r="R670" i="2"/>
  <c r="P670" i="2"/>
  <c r="BI667" i="2"/>
  <c r="BH667" i="2"/>
  <c r="BG667" i="2"/>
  <c r="BF667" i="2"/>
  <c r="T667" i="2"/>
  <c r="R667" i="2"/>
  <c r="P667" i="2"/>
  <c r="BI664" i="2"/>
  <c r="BH664" i="2"/>
  <c r="BG664" i="2"/>
  <c r="BF664" i="2"/>
  <c r="T664" i="2"/>
  <c r="R664" i="2"/>
  <c r="P664" i="2"/>
  <c r="BI661" i="2"/>
  <c r="BH661" i="2"/>
  <c r="BG661" i="2"/>
  <c r="BF661" i="2"/>
  <c r="T661" i="2"/>
  <c r="R661" i="2"/>
  <c r="P661" i="2"/>
  <c r="BI658" i="2"/>
  <c r="BH658" i="2"/>
  <c r="BG658" i="2"/>
  <c r="BF658" i="2"/>
  <c r="T658" i="2"/>
  <c r="R658" i="2"/>
  <c r="P658" i="2"/>
  <c r="BI655" i="2"/>
  <c r="BH655" i="2"/>
  <c r="BG655" i="2"/>
  <c r="BF655" i="2"/>
  <c r="T655" i="2"/>
  <c r="R655" i="2"/>
  <c r="P655" i="2"/>
  <c r="BI652" i="2"/>
  <c r="BH652" i="2"/>
  <c r="BG652" i="2"/>
  <c r="BF652" i="2"/>
  <c r="T652" i="2"/>
  <c r="R652" i="2"/>
  <c r="P652" i="2"/>
  <c r="BI649" i="2"/>
  <c r="BH649" i="2"/>
  <c r="BG649" i="2"/>
  <c r="BF649" i="2"/>
  <c r="T649" i="2"/>
  <c r="R649" i="2"/>
  <c r="P649" i="2"/>
  <c r="BI646" i="2"/>
  <c r="BH646" i="2"/>
  <c r="BG646" i="2"/>
  <c r="BF646" i="2"/>
  <c r="T646" i="2"/>
  <c r="R646" i="2"/>
  <c r="P646" i="2"/>
  <c r="BI643" i="2"/>
  <c r="BH643" i="2"/>
  <c r="BG643" i="2"/>
  <c r="BF643" i="2"/>
  <c r="T643" i="2"/>
  <c r="R643" i="2"/>
  <c r="P643" i="2"/>
  <c r="BI640" i="2"/>
  <c r="BH640" i="2"/>
  <c r="BG640" i="2"/>
  <c r="BF640" i="2"/>
  <c r="T640" i="2"/>
  <c r="R640" i="2"/>
  <c r="P640" i="2"/>
  <c r="BI637" i="2"/>
  <c r="BH637" i="2"/>
  <c r="BG637" i="2"/>
  <c r="BF637" i="2"/>
  <c r="T637" i="2"/>
  <c r="R637" i="2"/>
  <c r="P637" i="2"/>
  <c r="BI634" i="2"/>
  <c r="BH634" i="2"/>
  <c r="BG634" i="2"/>
  <c r="BF634" i="2"/>
  <c r="T634" i="2"/>
  <c r="R634" i="2"/>
  <c r="P634" i="2"/>
  <c r="BI631" i="2"/>
  <c r="BH631" i="2"/>
  <c r="BG631" i="2"/>
  <c r="BF631" i="2"/>
  <c r="T631" i="2"/>
  <c r="R631" i="2"/>
  <c r="P631" i="2"/>
  <c r="BI628" i="2"/>
  <c r="BH628" i="2"/>
  <c r="BG628" i="2"/>
  <c r="BF628" i="2"/>
  <c r="T628" i="2"/>
  <c r="R628" i="2"/>
  <c r="P628" i="2"/>
  <c r="BI625" i="2"/>
  <c r="BH625" i="2"/>
  <c r="BG625" i="2"/>
  <c r="BF625" i="2"/>
  <c r="T625" i="2"/>
  <c r="R625" i="2"/>
  <c r="P625" i="2"/>
  <c r="BI622" i="2"/>
  <c r="BH622" i="2"/>
  <c r="BG622" i="2"/>
  <c r="BF622" i="2"/>
  <c r="T622" i="2"/>
  <c r="R622" i="2"/>
  <c r="P622" i="2"/>
  <c r="BI619" i="2"/>
  <c r="BH619" i="2"/>
  <c r="BG619" i="2"/>
  <c r="BF619" i="2"/>
  <c r="T619" i="2"/>
  <c r="R619" i="2"/>
  <c r="P619" i="2"/>
  <c r="BI616" i="2"/>
  <c r="BH616" i="2"/>
  <c r="BG616" i="2"/>
  <c r="BF616" i="2"/>
  <c r="T616" i="2"/>
  <c r="R616" i="2"/>
  <c r="P616" i="2"/>
  <c r="BI613" i="2"/>
  <c r="BH613" i="2"/>
  <c r="BG613" i="2"/>
  <c r="BF613" i="2"/>
  <c r="T613" i="2"/>
  <c r="R613" i="2"/>
  <c r="P613" i="2"/>
  <c r="BI610" i="2"/>
  <c r="BH610" i="2"/>
  <c r="BG610" i="2"/>
  <c r="BF610" i="2"/>
  <c r="T610" i="2"/>
  <c r="R610" i="2"/>
  <c r="P610" i="2"/>
  <c r="BI607" i="2"/>
  <c r="BH607" i="2"/>
  <c r="BG607" i="2"/>
  <c r="BF607" i="2"/>
  <c r="T607" i="2"/>
  <c r="R607" i="2"/>
  <c r="P607" i="2"/>
  <c r="BI604" i="2"/>
  <c r="BH604" i="2"/>
  <c r="BG604" i="2"/>
  <c r="BF604" i="2"/>
  <c r="T604" i="2"/>
  <c r="R604" i="2"/>
  <c r="P604" i="2"/>
  <c r="BI601" i="2"/>
  <c r="BH601" i="2"/>
  <c r="BG601" i="2"/>
  <c r="BF601" i="2"/>
  <c r="T601" i="2"/>
  <c r="R601" i="2"/>
  <c r="P601" i="2"/>
  <c r="BI598" i="2"/>
  <c r="BH598" i="2"/>
  <c r="BG598" i="2"/>
  <c r="BF598" i="2"/>
  <c r="T598" i="2"/>
  <c r="R598" i="2"/>
  <c r="P598" i="2"/>
  <c r="BI595" i="2"/>
  <c r="BH595" i="2"/>
  <c r="BG595" i="2"/>
  <c r="BF595" i="2"/>
  <c r="T595" i="2"/>
  <c r="R595" i="2"/>
  <c r="P595" i="2"/>
  <c r="BI592" i="2"/>
  <c r="BH592" i="2"/>
  <c r="BG592" i="2"/>
  <c r="BF592" i="2"/>
  <c r="T592" i="2"/>
  <c r="R592" i="2"/>
  <c r="P592" i="2"/>
  <c r="BI589" i="2"/>
  <c r="BH589" i="2"/>
  <c r="BG589" i="2"/>
  <c r="BF589" i="2"/>
  <c r="T589" i="2"/>
  <c r="R589" i="2"/>
  <c r="P589" i="2"/>
  <c r="BI586" i="2"/>
  <c r="BH586" i="2"/>
  <c r="BG586" i="2"/>
  <c r="BF586" i="2"/>
  <c r="T586" i="2"/>
  <c r="R586" i="2"/>
  <c r="P586" i="2"/>
  <c r="BI583" i="2"/>
  <c r="BH583" i="2"/>
  <c r="BG583" i="2"/>
  <c r="BF583" i="2"/>
  <c r="T583" i="2"/>
  <c r="R583" i="2"/>
  <c r="P583" i="2"/>
  <c r="BI580" i="2"/>
  <c r="BH580" i="2"/>
  <c r="BG580" i="2"/>
  <c r="BF580" i="2"/>
  <c r="T580" i="2"/>
  <c r="R580" i="2"/>
  <c r="P580" i="2"/>
  <c r="BI577" i="2"/>
  <c r="BH577" i="2"/>
  <c r="BG577" i="2"/>
  <c r="BF577" i="2"/>
  <c r="T577" i="2"/>
  <c r="R577" i="2"/>
  <c r="P577" i="2"/>
  <c r="BI574" i="2"/>
  <c r="BH574" i="2"/>
  <c r="BG574" i="2"/>
  <c r="BF574" i="2"/>
  <c r="T574" i="2"/>
  <c r="R574" i="2"/>
  <c r="P574" i="2"/>
  <c r="BI571" i="2"/>
  <c r="BH571" i="2"/>
  <c r="BG571" i="2"/>
  <c r="BF571" i="2"/>
  <c r="T571" i="2"/>
  <c r="R571" i="2"/>
  <c r="P571" i="2"/>
  <c r="BI568" i="2"/>
  <c r="BH568" i="2"/>
  <c r="BG568" i="2"/>
  <c r="BF568" i="2"/>
  <c r="T568" i="2"/>
  <c r="R568" i="2"/>
  <c r="P568" i="2"/>
  <c r="BI565" i="2"/>
  <c r="BH565" i="2"/>
  <c r="BG565" i="2"/>
  <c r="BF565" i="2"/>
  <c r="T565" i="2"/>
  <c r="R565" i="2"/>
  <c r="P565" i="2"/>
  <c r="BI562" i="2"/>
  <c r="BH562" i="2"/>
  <c r="BG562" i="2"/>
  <c r="BF562" i="2"/>
  <c r="T562" i="2"/>
  <c r="R562" i="2"/>
  <c r="P562" i="2"/>
  <c r="BI559" i="2"/>
  <c r="BH559" i="2"/>
  <c r="BG559" i="2"/>
  <c r="BF559" i="2"/>
  <c r="T559" i="2"/>
  <c r="R559" i="2"/>
  <c r="P559" i="2"/>
  <c r="BI556" i="2"/>
  <c r="BH556" i="2"/>
  <c r="BG556" i="2"/>
  <c r="BF556" i="2"/>
  <c r="T556" i="2"/>
  <c r="R556" i="2"/>
  <c r="P556" i="2"/>
  <c r="BI553" i="2"/>
  <c r="BH553" i="2"/>
  <c r="BG553" i="2"/>
  <c r="BF553" i="2"/>
  <c r="T553" i="2"/>
  <c r="R553" i="2"/>
  <c r="P553" i="2"/>
  <c r="BI550" i="2"/>
  <c r="BH550" i="2"/>
  <c r="BG550" i="2"/>
  <c r="BF550" i="2"/>
  <c r="T550" i="2"/>
  <c r="R550" i="2"/>
  <c r="P550" i="2"/>
  <c r="BI547" i="2"/>
  <c r="BH547" i="2"/>
  <c r="BG547" i="2"/>
  <c r="BF547" i="2"/>
  <c r="T547" i="2"/>
  <c r="R547" i="2"/>
  <c r="P547" i="2"/>
  <c r="BI544" i="2"/>
  <c r="BH544" i="2"/>
  <c r="BG544" i="2"/>
  <c r="BF544" i="2"/>
  <c r="T544" i="2"/>
  <c r="R544" i="2"/>
  <c r="P544" i="2"/>
  <c r="BI541" i="2"/>
  <c r="BH541" i="2"/>
  <c r="BG541" i="2"/>
  <c r="BF541" i="2"/>
  <c r="T541" i="2"/>
  <c r="R541" i="2"/>
  <c r="P541" i="2"/>
  <c r="BI538" i="2"/>
  <c r="BH538" i="2"/>
  <c r="BG538" i="2"/>
  <c r="BF538" i="2"/>
  <c r="T538" i="2"/>
  <c r="R538" i="2"/>
  <c r="P538" i="2"/>
  <c r="BI535" i="2"/>
  <c r="BH535" i="2"/>
  <c r="BG535" i="2"/>
  <c r="BF535" i="2"/>
  <c r="T535" i="2"/>
  <c r="R535" i="2"/>
  <c r="P535" i="2"/>
  <c r="BI532" i="2"/>
  <c r="BH532" i="2"/>
  <c r="BG532" i="2"/>
  <c r="BF532" i="2"/>
  <c r="T532" i="2"/>
  <c r="R532" i="2"/>
  <c r="P532" i="2"/>
  <c r="BI529" i="2"/>
  <c r="BH529" i="2"/>
  <c r="BG529" i="2"/>
  <c r="BF529" i="2"/>
  <c r="T529" i="2"/>
  <c r="R529" i="2"/>
  <c r="P529" i="2"/>
  <c r="BI526" i="2"/>
  <c r="BH526" i="2"/>
  <c r="BG526" i="2"/>
  <c r="BF526" i="2"/>
  <c r="T526" i="2"/>
  <c r="R526" i="2"/>
  <c r="P526" i="2"/>
  <c r="BI523" i="2"/>
  <c r="BH523" i="2"/>
  <c r="BG523" i="2"/>
  <c r="BF523" i="2"/>
  <c r="T523" i="2"/>
  <c r="R523" i="2"/>
  <c r="P523" i="2"/>
  <c r="BI520" i="2"/>
  <c r="BH520" i="2"/>
  <c r="BG520" i="2"/>
  <c r="BF520" i="2"/>
  <c r="T520" i="2"/>
  <c r="R520" i="2"/>
  <c r="P520" i="2"/>
  <c r="BI517" i="2"/>
  <c r="BH517" i="2"/>
  <c r="BG517" i="2"/>
  <c r="BF517" i="2"/>
  <c r="T517" i="2"/>
  <c r="R517" i="2"/>
  <c r="P517" i="2"/>
  <c r="BI514" i="2"/>
  <c r="BH514" i="2"/>
  <c r="BG514" i="2"/>
  <c r="BF514" i="2"/>
  <c r="T514" i="2"/>
  <c r="R514" i="2"/>
  <c r="P514" i="2"/>
  <c r="BI511" i="2"/>
  <c r="BH511" i="2"/>
  <c r="BG511" i="2"/>
  <c r="BF511" i="2"/>
  <c r="T511" i="2"/>
  <c r="R511" i="2"/>
  <c r="P511" i="2"/>
  <c r="BI508" i="2"/>
  <c r="BH508" i="2"/>
  <c r="BG508" i="2"/>
  <c r="BF508" i="2"/>
  <c r="T508" i="2"/>
  <c r="R508" i="2"/>
  <c r="P508" i="2"/>
  <c r="BI501" i="2"/>
  <c r="BH501" i="2"/>
  <c r="BG501" i="2"/>
  <c r="BF501" i="2"/>
  <c r="T501" i="2"/>
  <c r="R501" i="2"/>
  <c r="P501" i="2"/>
  <c r="BI493" i="2"/>
  <c r="BH493" i="2"/>
  <c r="BG493" i="2"/>
  <c r="BF493" i="2"/>
  <c r="T493" i="2"/>
  <c r="R493" i="2"/>
  <c r="P493" i="2"/>
  <c r="BI489" i="2"/>
  <c r="BH489" i="2"/>
  <c r="BG489" i="2"/>
  <c r="BF489" i="2"/>
  <c r="T489" i="2"/>
  <c r="R489" i="2"/>
  <c r="P489" i="2"/>
  <c r="BI483" i="2"/>
  <c r="BH483" i="2"/>
  <c r="BG483" i="2"/>
  <c r="BF483" i="2"/>
  <c r="T483" i="2"/>
  <c r="R483" i="2"/>
  <c r="P483" i="2"/>
  <c r="BI478" i="2"/>
  <c r="BH478" i="2"/>
  <c r="BG478" i="2"/>
  <c r="BF478" i="2"/>
  <c r="T478" i="2"/>
  <c r="R478" i="2"/>
  <c r="P478" i="2"/>
  <c r="BI473" i="2"/>
  <c r="BH473" i="2"/>
  <c r="BG473" i="2"/>
  <c r="BF473" i="2"/>
  <c r="T473" i="2"/>
  <c r="R473" i="2"/>
  <c r="P473" i="2"/>
  <c r="BI469" i="2"/>
  <c r="BH469" i="2"/>
  <c r="BG469" i="2"/>
  <c r="BF469" i="2"/>
  <c r="T469" i="2"/>
  <c r="R469" i="2"/>
  <c r="P469" i="2"/>
  <c r="BI465" i="2"/>
  <c r="BH465" i="2"/>
  <c r="BG465" i="2"/>
  <c r="BF465" i="2"/>
  <c r="T465" i="2"/>
  <c r="R465" i="2"/>
  <c r="P465" i="2"/>
  <c r="BI462" i="2"/>
  <c r="BH462" i="2"/>
  <c r="BG462" i="2"/>
  <c r="BF462" i="2"/>
  <c r="T462" i="2"/>
  <c r="R462" i="2"/>
  <c r="P462" i="2"/>
  <c r="BI459" i="2"/>
  <c r="BH459" i="2"/>
  <c r="BG459" i="2"/>
  <c r="BF459" i="2"/>
  <c r="T459" i="2"/>
  <c r="R459" i="2"/>
  <c r="P459" i="2"/>
  <c r="BI456" i="2"/>
  <c r="BH456" i="2"/>
  <c r="BG456" i="2"/>
  <c r="BF456" i="2"/>
  <c r="T456" i="2"/>
  <c r="R456" i="2"/>
  <c r="P456" i="2"/>
  <c r="BI453" i="2"/>
  <c r="BH453" i="2"/>
  <c r="BG453" i="2"/>
  <c r="BF453" i="2"/>
  <c r="T453" i="2"/>
  <c r="R453" i="2"/>
  <c r="P453" i="2"/>
  <c r="BI451" i="2"/>
  <c r="BH451" i="2"/>
  <c r="BG451" i="2"/>
  <c r="BF451" i="2"/>
  <c r="T451" i="2"/>
  <c r="R451" i="2"/>
  <c r="P451" i="2"/>
  <c r="BI448" i="2"/>
  <c r="BH448" i="2"/>
  <c r="BG448" i="2"/>
  <c r="BF448" i="2"/>
  <c r="T448" i="2"/>
  <c r="R448" i="2"/>
  <c r="P448" i="2"/>
  <c r="BI444" i="2"/>
  <c r="BH444" i="2"/>
  <c r="BG444" i="2"/>
  <c r="BF444" i="2"/>
  <c r="T444" i="2"/>
  <c r="R444" i="2"/>
  <c r="P444" i="2"/>
  <c r="BI441" i="2"/>
  <c r="BH441" i="2"/>
  <c r="BG441" i="2"/>
  <c r="BF441" i="2"/>
  <c r="T441" i="2"/>
  <c r="R441" i="2"/>
  <c r="P441" i="2"/>
  <c r="BI438" i="2"/>
  <c r="BH438" i="2"/>
  <c r="BG438" i="2"/>
  <c r="BF438" i="2"/>
  <c r="T438" i="2"/>
  <c r="R438" i="2"/>
  <c r="P438" i="2"/>
  <c r="BI435" i="2"/>
  <c r="BH435" i="2"/>
  <c r="BG435" i="2"/>
  <c r="BF435" i="2"/>
  <c r="T435" i="2"/>
  <c r="R435" i="2"/>
  <c r="P435" i="2"/>
  <c r="BI430" i="2"/>
  <c r="BH430" i="2"/>
  <c r="BG430" i="2"/>
  <c r="BF430" i="2"/>
  <c r="T430" i="2"/>
  <c r="R430" i="2"/>
  <c r="P430" i="2"/>
  <c r="BI426" i="2"/>
  <c r="BH426" i="2"/>
  <c r="BG426" i="2"/>
  <c r="BF426" i="2"/>
  <c r="T426" i="2"/>
  <c r="R426" i="2"/>
  <c r="P426" i="2"/>
  <c r="BI423" i="2"/>
  <c r="BH423" i="2"/>
  <c r="BG423" i="2"/>
  <c r="BF423" i="2"/>
  <c r="T423" i="2"/>
  <c r="R423" i="2"/>
  <c r="P423" i="2"/>
  <c r="BI420" i="2"/>
  <c r="BH420" i="2"/>
  <c r="BG420" i="2"/>
  <c r="BF420" i="2"/>
  <c r="T420" i="2"/>
  <c r="R420" i="2"/>
  <c r="P420" i="2"/>
  <c r="BI417" i="2"/>
  <c r="BH417" i="2"/>
  <c r="BG417" i="2"/>
  <c r="BF417" i="2"/>
  <c r="T417" i="2"/>
  <c r="R417" i="2"/>
  <c r="P417" i="2"/>
  <c r="BI414" i="2"/>
  <c r="BH414" i="2"/>
  <c r="BG414" i="2"/>
  <c r="BF414" i="2"/>
  <c r="T414" i="2"/>
  <c r="R414" i="2"/>
  <c r="P414" i="2"/>
  <c r="BI411" i="2"/>
  <c r="BH411" i="2"/>
  <c r="BG411" i="2"/>
  <c r="BF411" i="2"/>
  <c r="T411" i="2"/>
  <c r="R411" i="2"/>
  <c r="P411" i="2"/>
  <c r="BI408" i="2"/>
  <c r="BH408" i="2"/>
  <c r="BG408" i="2"/>
  <c r="BF408" i="2"/>
  <c r="T408" i="2"/>
  <c r="R408" i="2"/>
  <c r="P408" i="2"/>
  <c r="BI405" i="2"/>
  <c r="BH405" i="2"/>
  <c r="BG405" i="2"/>
  <c r="BF405" i="2"/>
  <c r="T405" i="2"/>
  <c r="R405" i="2"/>
  <c r="P405" i="2"/>
  <c r="BI402" i="2"/>
  <c r="BH402" i="2"/>
  <c r="BG402" i="2"/>
  <c r="BF402" i="2"/>
  <c r="T402" i="2"/>
  <c r="R402" i="2"/>
  <c r="P402" i="2"/>
  <c r="BI399" i="2"/>
  <c r="BH399" i="2"/>
  <c r="BG399" i="2"/>
  <c r="BF399" i="2"/>
  <c r="T399" i="2"/>
  <c r="R399" i="2"/>
  <c r="P399" i="2"/>
  <c r="BI396" i="2"/>
  <c r="BH396" i="2"/>
  <c r="BG396" i="2"/>
  <c r="BF396" i="2"/>
  <c r="T396" i="2"/>
  <c r="R396" i="2"/>
  <c r="P396" i="2"/>
  <c r="BI393" i="2"/>
  <c r="BH393" i="2"/>
  <c r="BG393" i="2"/>
  <c r="BF393" i="2"/>
  <c r="T393" i="2"/>
  <c r="R393" i="2"/>
  <c r="P393" i="2"/>
  <c r="BI390" i="2"/>
  <c r="BH390" i="2"/>
  <c r="BG390" i="2"/>
  <c r="BF390" i="2"/>
  <c r="T390" i="2"/>
  <c r="R390" i="2"/>
  <c r="P390" i="2"/>
  <c r="BI385" i="2"/>
  <c r="BH385" i="2"/>
  <c r="BG385" i="2"/>
  <c r="BF385" i="2"/>
  <c r="T385" i="2"/>
  <c r="R385" i="2"/>
  <c r="P385" i="2"/>
  <c r="BI381" i="2"/>
  <c r="BH381" i="2"/>
  <c r="BG381" i="2"/>
  <c r="BF381" i="2"/>
  <c r="T381" i="2"/>
  <c r="R381" i="2"/>
  <c r="P381" i="2"/>
  <c r="BI378" i="2"/>
  <c r="BH378" i="2"/>
  <c r="BG378" i="2"/>
  <c r="BF378" i="2"/>
  <c r="T378" i="2"/>
  <c r="R378" i="2"/>
  <c r="P378" i="2"/>
  <c r="BI376" i="2"/>
  <c r="BH376" i="2"/>
  <c r="BG376" i="2"/>
  <c r="BF376" i="2"/>
  <c r="T376" i="2"/>
  <c r="R376" i="2"/>
  <c r="P376" i="2"/>
  <c r="BI373" i="2"/>
  <c r="BH373" i="2"/>
  <c r="BG373" i="2"/>
  <c r="BF373" i="2"/>
  <c r="T373" i="2"/>
  <c r="R373" i="2"/>
  <c r="P373" i="2"/>
  <c r="BI368" i="2"/>
  <c r="BH368" i="2"/>
  <c r="BG368" i="2"/>
  <c r="BF368" i="2"/>
  <c r="T368" i="2"/>
  <c r="R368" i="2"/>
  <c r="P368" i="2"/>
  <c r="BI363" i="2"/>
  <c r="BH363" i="2"/>
  <c r="BG363" i="2"/>
  <c r="BF363" i="2"/>
  <c r="T363" i="2"/>
  <c r="R363" i="2"/>
  <c r="P363" i="2"/>
  <c r="BI360" i="2"/>
  <c r="BH360" i="2"/>
  <c r="BG360" i="2"/>
  <c r="BF360" i="2"/>
  <c r="T360" i="2"/>
  <c r="R360" i="2"/>
  <c r="P360" i="2"/>
  <c r="BI357" i="2"/>
  <c r="BH357" i="2"/>
  <c r="BG357" i="2"/>
  <c r="BF357" i="2"/>
  <c r="T357" i="2"/>
  <c r="R357" i="2"/>
  <c r="P357" i="2"/>
  <c r="BI353" i="2"/>
  <c r="BH353" i="2"/>
  <c r="BG353" i="2"/>
  <c r="BF353" i="2"/>
  <c r="T353" i="2"/>
  <c r="T352" i="2"/>
  <c r="R353" i="2"/>
  <c r="R352" i="2"/>
  <c r="P353" i="2"/>
  <c r="P352" i="2"/>
  <c r="BI349" i="2"/>
  <c r="BH349" i="2"/>
  <c r="BG349" i="2"/>
  <c r="BF349" i="2"/>
  <c r="T349" i="2"/>
  <c r="R349" i="2"/>
  <c r="P349" i="2"/>
  <c r="BI345" i="2"/>
  <c r="BH345" i="2"/>
  <c r="BG345" i="2"/>
  <c r="BF345" i="2"/>
  <c r="T345" i="2"/>
  <c r="R345" i="2"/>
  <c r="P345" i="2"/>
  <c r="BI342" i="2"/>
  <c r="BH342" i="2"/>
  <c r="BG342" i="2"/>
  <c r="BF342" i="2"/>
  <c r="T342" i="2"/>
  <c r="R342" i="2"/>
  <c r="P342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31" i="2"/>
  <c r="BH331" i="2"/>
  <c r="BG331" i="2"/>
  <c r="BF331" i="2"/>
  <c r="T331" i="2"/>
  <c r="R331" i="2"/>
  <c r="P331" i="2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23" i="2"/>
  <c r="BH323" i="2"/>
  <c r="BG323" i="2"/>
  <c r="BF323" i="2"/>
  <c r="T323" i="2"/>
  <c r="R323" i="2"/>
  <c r="P323" i="2"/>
  <c r="BI320" i="2"/>
  <c r="BH320" i="2"/>
  <c r="BG320" i="2"/>
  <c r="BF320" i="2"/>
  <c r="T320" i="2"/>
  <c r="R320" i="2"/>
  <c r="P320" i="2"/>
  <c r="BI311" i="2"/>
  <c r="BH311" i="2"/>
  <c r="BG311" i="2"/>
  <c r="BF311" i="2"/>
  <c r="T311" i="2"/>
  <c r="R311" i="2"/>
  <c r="P311" i="2"/>
  <c r="BI307" i="2"/>
  <c r="BH307" i="2"/>
  <c r="BG307" i="2"/>
  <c r="BF307" i="2"/>
  <c r="T307" i="2"/>
  <c r="R307" i="2"/>
  <c r="P307" i="2"/>
  <c r="BI303" i="2"/>
  <c r="BH303" i="2"/>
  <c r="BG303" i="2"/>
  <c r="BF303" i="2"/>
  <c r="T303" i="2"/>
  <c r="R303" i="2"/>
  <c r="P303" i="2"/>
  <c r="BI301" i="2"/>
  <c r="BH301" i="2"/>
  <c r="BG301" i="2"/>
  <c r="BF301" i="2"/>
  <c r="T301" i="2"/>
  <c r="R301" i="2"/>
  <c r="P301" i="2"/>
  <c r="BI299" i="2"/>
  <c r="BH299" i="2"/>
  <c r="BG299" i="2"/>
  <c r="BF299" i="2"/>
  <c r="T299" i="2"/>
  <c r="R299" i="2"/>
  <c r="P299" i="2"/>
  <c r="BI297" i="2"/>
  <c r="BH297" i="2"/>
  <c r="BG297" i="2"/>
  <c r="BF297" i="2"/>
  <c r="T297" i="2"/>
  <c r="R297" i="2"/>
  <c r="P297" i="2"/>
  <c r="BI295" i="2"/>
  <c r="BH295" i="2"/>
  <c r="BG295" i="2"/>
  <c r="BF295" i="2"/>
  <c r="T295" i="2"/>
  <c r="R295" i="2"/>
  <c r="P295" i="2"/>
  <c r="BI293" i="2"/>
  <c r="BH293" i="2"/>
  <c r="BG293" i="2"/>
  <c r="BF293" i="2"/>
  <c r="T293" i="2"/>
  <c r="R293" i="2"/>
  <c r="P293" i="2"/>
  <c r="BI291" i="2"/>
  <c r="BH291" i="2"/>
  <c r="BG291" i="2"/>
  <c r="BF291" i="2"/>
  <c r="T291" i="2"/>
  <c r="R291" i="2"/>
  <c r="P291" i="2"/>
  <c r="BI289" i="2"/>
  <c r="BH289" i="2"/>
  <c r="BG289" i="2"/>
  <c r="BF289" i="2"/>
  <c r="T289" i="2"/>
  <c r="R289" i="2"/>
  <c r="P289" i="2"/>
  <c r="BI261" i="2"/>
  <c r="BH261" i="2"/>
  <c r="BG261" i="2"/>
  <c r="BF261" i="2"/>
  <c r="T261" i="2"/>
  <c r="R261" i="2"/>
  <c r="P261" i="2"/>
  <c r="BI259" i="2"/>
  <c r="BH259" i="2"/>
  <c r="BG259" i="2"/>
  <c r="BF259" i="2"/>
  <c r="T259" i="2"/>
  <c r="R259" i="2"/>
  <c r="P259" i="2"/>
  <c r="BI257" i="2"/>
  <c r="BH257" i="2"/>
  <c r="BG257" i="2"/>
  <c r="BF257" i="2"/>
  <c r="T257" i="2"/>
  <c r="R257" i="2"/>
  <c r="P257" i="2"/>
  <c r="BI253" i="2"/>
  <c r="BH253" i="2"/>
  <c r="BG253" i="2"/>
  <c r="BF253" i="2"/>
  <c r="T253" i="2"/>
  <c r="R253" i="2"/>
  <c r="P253" i="2"/>
  <c r="BI251" i="2"/>
  <c r="BH251" i="2"/>
  <c r="BG251" i="2"/>
  <c r="BF251" i="2"/>
  <c r="T251" i="2"/>
  <c r="R251" i="2"/>
  <c r="P251" i="2"/>
  <c r="BI249" i="2"/>
  <c r="BH249" i="2"/>
  <c r="BG249" i="2"/>
  <c r="BF249" i="2"/>
  <c r="T249" i="2"/>
  <c r="R249" i="2"/>
  <c r="P249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20" i="2"/>
  <c r="BH220" i="2"/>
  <c r="BG220" i="2"/>
  <c r="BF220" i="2"/>
  <c r="T220" i="2"/>
  <c r="R220" i="2"/>
  <c r="P220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187" i="2"/>
  <c r="BH187" i="2"/>
  <c r="BG187" i="2"/>
  <c r="BF187" i="2"/>
  <c r="T187" i="2"/>
  <c r="R187" i="2"/>
  <c r="P187" i="2"/>
  <c r="BI182" i="2"/>
  <c r="BH182" i="2"/>
  <c r="BG182" i="2"/>
  <c r="BF182" i="2"/>
  <c r="T182" i="2"/>
  <c r="R182" i="2"/>
  <c r="P182" i="2"/>
  <c r="BI177" i="2"/>
  <c r="BH177" i="2"/>
  <c r="BG177" i="2"/>
  <c r="BF177" i="2"/>
  <c r="T177" i="2"/>
  <c r="R177" i="2"/>
  <c r="P177" i="2"/>
  <c r="BI174" i="2"/>
  <c r="BH174" i="2"/>
  <c r="BG174" i="2"/>
  <c r="BF174" i="2"/>
  <c r="T174" i="2"/>
  <c r="R174" i="2"/>
  <c r="P174" i="2"/>
  <c r="BI171" i="2"/>
  <c r="BH171" i="2"/>
  <c r="BG171" i="2"/>
  <c r="BF171" i="2"/>
  <c r="T171" i="2"/>
  <c r="R171" i="2"/>
  <c r="P171" i="2"/>
  <c r="BI168" i="2"/>
  <c r="BH168" i="2"/>
  <c r="BG168" i="2"/>
  <c r="BF168" i="2"/>
  <c r="T168" i="2"/>
  <c r="R168" i="2"/>
  <c r="P168" i="2"/>
  <c r="BI163" i="2"/>
  <c r="BH163" i="2"/>
  <c r="BG163" i="2"/>
  <c r="BF163" i="2"/>
  <c r="T163" i="2"/>
  <c r="R163" i="2"/>
  <c r="P163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4" i="2"/>
  <c r="BH144" i="2"/>
  <c r="BG144" i="2"/>
  <c r="BF144" i="2"/>
  <c r="T144" i="2"/>
  <c r="R144" i="2"/>
  <c r="P144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F127" i="2"/>
  <c r="E125" i="2"/>
  <c r="F91" i="2"/>
  <c r="E89" i="2"/>
  <c r="J26" i="2"/>
  <c r="E26" i="2"/>
  <c r="J94" i="2" s="1"/>
  <c r="J25" i="2"/>
  <c r="J23" i="2"/>
  <c r="E23" i="2"/>
  <c r="J129" i="2" s="1"/>
  <c r="J22" i="2"/>
  <c r="J20" i="2"/>
  <c r="E20" i="2"/>
  <c r="F130" i="2" s="1"/>
  <c r="J19" i="2"/>
  <c r="J17" i="2"/>
  <c r="E17" i="2"/>
  <c r="F129" i="2" s="1"/>
  <c r="J16" i="2"/>
  <c r="J127" i="2"/>
  <c r="E7" i="2"/>
  <c r="E85" i="2"/>
  <c r="L90" i="1"/>
  <c r="AM90" i="1"/>
  <c r="AM89" i="1"/>
  <c r="L89" i="1"/>
  <c r="AM87" i="1"/>
  <c r="L87" i="1"/>
  <c r="L85" i="1"/>
  <c r="L84" i="1"/>
  <c r="BK160" i="7"/>
  <c r="J159" i="7"/>
  <c r="J154" i="7"/>
  <c r="J153" i="7"/>
  <c r="J148" i="7"/>
  <c r="J141" i="7"/>
  <c r="J138" i="7"/>
  <c r="BK136" i="7"/>
  <c r="BK134" i="7"/>
  <c r="J129" i="7"/>
  <c r="J126" i="7"/>
  <c r="BK292" i="6"/>
  <c r="BK282" i="6"/>
  <c r="J278" i="6"/>
  <c r="J271" i="6"/>
  <c r="J267" i="6"/>
  <c r="BK252" i="6"/>
  <c r="J249" i="6"/>
  <c r="BK244" i="6"/>
  <c r="J234" i="6"/>
  <c r="J228" i="6"/>
  <c r="BK225" i="6"/>
  <c r="J222" i="6"/>
  <c r="BK216" i="6"/>
  <c r="BK204" i="6"/>
  <c r="J198" i="6"/>
  <c r="BK195" i="6"/>
  <c r="BK192" i="6"/>
  <c r="J189" i="6"/>
  <c r="BK183" i="6"/>
  <c r="J177" i="6"/>
  <c r="J174" i="6"/>
  <c r="BK164" i="6"/>
  <c r="BK161" i="6"/>
  <c r="J148" i="6"/>
  <c r="BK140" i="6"/>
  <c r="BK135" i="6"/>
  <c r="J132" i="6"/>
  <c r="BK128" i="6"/>
  <c r="J430" i="5"/>
  <c r="J428" i="5"/>
  <c r="J426" i="5"/>
  <c r="J409" i="5"/>
  <c r="J406" i="5"/>
  <c r="J397" i="5"/>
  <c r="J394" i="5"/>
  <c r="J391" i="5"/>
  <c r="J388" i="5"/>
  <c r="BK385" i="5"/>
  <c r="BK382" i="5"/>
  <c r="J373" i="5"/>
  <c r="J370" i="5"/>
  <c r="J367" i="5"/>
  <c r="J364" i="5"/>
  <c r="J352" i="5"/>
  <c r="BK340" i="5"/>
  <c r="BK331" i="5"/>
  <c r="BK328" i="5"/>
  <c r="J328" i="5"/>
  <c r="BK322" i="5"/>
  <c r="J316" i="5"/>
  <c r="J313" i="5"/>
  <c r="BK293" i="5"/>
  <c r="BK282" i="5"/>
  <c r="J280" i="5"/>
  <c r="BK276" i="5"/>
  <c r="J271" i="5"/>
  <c r="J267" i="5"/>
  <c r="BK250" i="5"/>
  <c r="BK245" i="5"/>
  <c r="BK229" i="5"/>
  <c r="J227" i="5"/>
  <c r="BK225" i="5"/>
  <c r="J223" i="5"/>
  <c r="J221" i="5"/>
  <c r="J196" i="5"/>
  <c r="J194" i="5"/>
  <c r="J178" i="5"/>
  <c r="BK175" i="5"/>
  <c r="J173" i="5"/>
  <c r="J165" i="5"/>
  <c r="BK151" i="5"/>
  <c r="BK148" i="5"/>
  <c r="BK145" i="5"/>
  <c r="J133" i="5"/>
  <c r="J314" i="3"/>
  <c r="J288" i="3"/>
  <c r="J168" i="7"/>
  <c r="J164" i="7"/>
  <c r="J160" i="7"/>
  <c r="BK159" i="7"/>
  <c r="BK154" i="7"/>
  <c r="J150" i="7"/>
  <c r="BK138" i="7"/>
  <c r="J301" i="6"/>
  <c r="J297" i="6"/>
  <c r="BK295" i="6"/>
  <c r="J288" i="6"/>
  <c r="J285" i="6"/>
  <c r="BK275" i="6"/>
  <c r="BK271" i="6"/>
  <c r="J264" i="6"/>
  <c r="J261" i="6"/>
  <c r="BK258" i="6"/>
  <c r="J255" i="6"/>
  <c r="J252" i="6"/>
  <c r="BK249" i="6"/>
  <c r="J244" i="6"/>
  <c r="J241" i="6"/>
  <c r="J237" i="6"/>
  <c r="J233" i="6"/>
  <c r="J216" i="6"/>
  <c r="BK210" i="6"/>
  <c r="J207" i="6"/>
  <c r="J201" i="6"/>
  <c r="BK198" i="6"/>
  <c r="J195" i="6"/>
  <c r="BK186" i="6"/>
  <c r="J180" i="6"/>
  <c r="J161" i="6"/>
  <c r="J158" i="6"/>
  <c r="BK153" i="6"/>
  <c r="BK142" i="6"/>
  <c r="J135" i="6"/>
  <c r="BK132" i="6"/>
  <c r="BK444" i="5"/>
  <c r="J444" i="5"/>
  <c r="BK442" i="5"/>
  <c r="J442" i="5"/>
  <c r="BK437" i="5"/>
  <c r="J437" i="5"/>
  <c r="J433" i="5"/>
  <c r="BK426" i="5"/>
  <c r="J423" i="5"/>
  <c r="BK419" i="5"/>
  <c r="J415" i="5"/>
  <c r="J412" i="5"/>
  <c r="BK409" i="5"/>
  <c r="BK403" i="5"/>
  <c r="BK388" i="5"/>
  <c r="J376" i="5"/>
  <c r="BK373" i="5"/>
  <c r="J361" i="5"/>
  <c r="J358" i="5"/>
  <c r="BK355" i="5"/>
  <c r="BK352" i="5"/>
  <c r="BK349" i="5"/>
  <c r="BK346" i="5"/>
  <c r="J343" i="5"/>
  <c r="J340" i="5"/>
  <c r="J337" i="5"/>
  <c r="BK325" i="5"/>
  <c r="BK319" i="5"/>
  <c r="BK305" i="5"/>
  <c r="BK302" i="5"/>
  <c r="J300" i="5"/>
  <c r="J293" i="5"/>
  <c r="BK290" i="5"/>
  <c r="J264" i="5"/>
  <c r="BK261" i="5"/>
  <c r="BK257" i="5"/>
  <c r="J255" i="5"/>
  <c r="BK237" i="5"/>
  <c r="J233" i="5"/>
  <c r="BK227" i="5"/>
  <c r="BK223" i="5"/>
  <c r="BK221" i="5"/>
  <c r="BK217" i="5"/>
  <c r="BK192" i="5"/>
  <c r="J190" i="5"/>
  <c r="J186" i="5"/>
  <c r="BK184" i="5"/>
  <c r="BK171" i="5"/>
  <c r="BK169" i="5"/>
  <c r="BK167" i="5"/>
  <c r="J151" i="5"/>
  <c r="J148" i="5"/>
  <c r="BK139" i="5"/>
  <c r="BK136" i="5"/>
  <c r="J352" i="3"/>
  <c r="J343" i="3"/>
  <c r="BK323" i="3"/>
  <c r="BK317" i="3"/>
  <c r="J311" i="3"/>
  <c r="BK291" i="3"/>
  <c r="BK279" i="3"/>
  <c r="J276" i="3"/>
  <c r="BK267" i="3"/>
  <c r="BK254" i="3"/>
  <c r="J348" i="3"/>
  <c r="BK346" i="3"/>
  <c r="BK326" i="3"/>
  <c r="J317" i="3"/>
  <c r="BK299" i="3"/>
  <c r="BK288" i="3"/>
  <c r="J279" i="3"/>
  <c r="BK258" i="3"/>
  <c r="J254" i="3"/>
  <c r="J250" i="3"/>
  <c r="BK247" i="3"/>
  <c r="J244" i="3"/>
  <c r="BK240" i="3"/>
  <c r="J238" i="3"/>
  <c r="J233" i="3"/>
  <c r="BK232" i="3"/>
  <c r="J229" i="3"/>
  <c r="J224" i="3"/>
  <c r="BK219" i="3"/>
  <c r="J217" i="3"/>
  <c r="BK215" i="3"/>
  <c r="BK211" i="3"/>
  <c r="BK209" i="3"/>
  <c r="BK207" i="3"/>
  <c r="BK188" i="3"/>
  <c r="J181" i="3"/>
  <c r="BK179" i="3"/>
  <c r="BK177" i="3"/>
  <c r="J175" i="3"/>
  <c r="J173" i="3"/>
  <c r="J171" i="3"/>
  <c r="J161" i="3"/>
  <c r="BK155" i="3"/>
  <c r="BK152" i="3"/>
  <c r="BK149" i="3"/>
  <c r="J143" i="3"/>
  <c r="BK135" i="3"/>
  <c r="BK895" i="2"/>
  <c r="J895" i="2"/>
  <c r="BK893" i="2"/>
  <c r="J893" i="2"/>
  <c r="BK888" i="2"/>
  <c r="J888" i="2"/>
  <c r="BK884" i="2"/>
  <c r="J884" i="2"/>
  <c r="BK881" i="2"/>
  <c r="J881" i="2"/>
  <c r="BK879" i="2"/>
  <c r="J879" i="2"/>
  <c r="J875" i="2"/>
  <c r="BK872" i="2"/>
  <c r="J868" i="2"/>
  <c r="J853" i="2"/>
  <c r="J848" i="2"/>
  <c r="BK845" i="2"/>
  <c r="BK826" i="2"/>
  <c r="BK813" i="2"/>
  <c r="J809" i="2"/>
  <c r="J806" i="2"/>
  <c r="J803" i="2"/>
  <c r="BK800" i="2"/>
  <c r="J797" i="2"/>
  <c r="BK791" i="2"/>
  <c r="J788" i="2"/>
  <c r="J779" i="2"/>
  <c r="BK773" i="2"/>
  <c r="J767" i="2"/>
  <c r="BK764" i="2"/>
  <c r="BK755" i="2"/>
  <c r="J752" i="2"/>
  <c r="BK743" i="2"/>
  <c r="J737" i="2"/>
  <c r="J728" i="2"/>
  <c r="J722" i="2"/>
  <c r="J719" i="2"/>
  <c r="BK716" i="2"/>
  <c r="BK713" i="2"/>
  <c r="BK707" i="2"/>
  <c r="BK704" i="2"/>
  <c r="J701" i="2"/>
  <c r="J698" i="2"/>
  <c r="BK692" i="2"/>
  <c r="J689" i="2"/>
  <c r="BK685" i="2"/>
  <c r="BK682" i="2"/>
  <c r="J679" i="2"/>
  <c r="BK676" i="2"/>
  <c r="BK661" i="2"/>
  <c r="J658" i="2"/>
  <c r="J655" i="2"/>
  <c r="BK649" i="2"/>
  <c r="J646" i="2"/>
  <c r="BK640" i="2"/>
  <c r="BK637" i="2"/>
  <c r="J634" i="2"/>
  <c r="J628" i="2"/>
  <c r="J610" i="2"/>
  <c r="J607" i="2"/>
  <c r="BK580" i="2"/>
  <c r="J577" i="2"/>
  <c r="J574" i="2"/>
  <c r="J571" i="2"/>
  <c r="BK568" i="2"/>
  <c r="J562" i="2"/>
  <c r="J556" i="2"/>
  <c r="BK550" i="2"/>
  <c r="BK547" i="2"/>
  <c r="J544" i="2"/>
  <c r="BK541" i="2"/>
  <c r="J538" i="2"/>
  <c r="BK529" i="2"/>
  <c r="J520" i="2"/>
  <c r="J489" i="2"/>
  <c r="J478" i="2"/>
  <c r="BK469" i="2"/>
  <c r="J465" i="2"/>
  <c r="BK453" i="2"/>
  <c r="BK451" i="2"/>
  <c r="BK448" i="2"/>
  <c r="BK444" i="2"/>
  <c r="BK435" i="2"/>
  <c r="J430" i="2"/>
  <c r="BK423" i="2"/>
  <c r="BK408" i="2"/>
  <c r="BK405" i="2"/>
  <c r="BK402" i="2"/>
  <c r="BK393" i="2"/>
  <c r="J390" i="2"/>
  <c r="J376" i="2"/>
  <c r="BK353" i="2"/>
  <c r="BK349" i="2"/>
  <c r="J345" i="2"/>
  <c r="J336" i="2"/>
  <c r="J326" i="2"/>
  <c r="BK323" i="2"/>
  <c r="J320" i="2"/>
  <c r="BK299" i="2"/>
  <c r="J293" i="2"/>
  <c r="BK291" i="2"/>
  <c r="BK289" i="2"/>
  <c r="J261" i="2"/>
  <c r="BK249" i="2"/>
  <c r="J242" i="2"/>
  <c r="J225" i="2"/>
  <c r="J222" i="2"/>
  <c r="BK220" i="2"/>
  <c r="BK218" i="2"/>
  <c r="BK216" i="2"/>
  <c r="J214" i="2"/>
  <c r="J212" i="2"/>
  <c r="BK187" i="2"/>
  <c r="J177" i="2"/>
  <c r="BK158" i="2"/>
  <c r="BK149" i="2"/>
  <c r="J139" i="2"/>
  <c r="BK136" i="2"/>
  <c r="BK168" i="7"/>
  <c r="BK164" i="7"/>
  <c r="BK153" i="7"/>
  <c r="BK150" i="7"/>
  <c r="BK148" i="7"/>
  <c r="BK141" i="7"/>
  <c r="J136" i="7"/>
  <c r="J134" i="7"/>
  <c r="BK129" i="7"/>
  <c r="BK126" i="7"/>
  <c r="BK299" i="6"/>
  <c r="BK278" i="6"/>
  <c r="J275" i="6"/>
  <c r="J258" i="6"/>
  <c r="BK255" i="6"/>
  <c r="J238" i="6"/>
  <c r="BK234" i="6"/>
  <c r="BK233" i="6"/>
  <c r="BK228" i="6"/>
  <c r="J225" i="6"/>
  <c r="J219" i="6"/>
  <c r="J213" i="6"/>
  <c r="J204" i="6"/>
  <c r="BK201" i="6"/>
  <c r="J192" i="6"/>
  <c r="BK189" i="6"/>
  <c r="BK180" i="6"/>
  <c r="J171" i="6"/>
  <c r="J167" i="6"/>
  <c r="J164" i="6"/>
  <c r="BK158" i="6"/>
  <c r="BK148" i="6"/>
  <c r="J142" i="6"/>
  <c r="J128" i="6"/>
  <c r="BK415" i="5"/>
  <c r="J400" i="5"/>
  <c r="BK391" i="5"/>
  <c r="J385" i="5"/>
  <c r="J382" i="5"/>
  <c r="J379" i="5"/>
  <c r="BK364" i="5"/>
  <c r="J346" i="5"/>
  <c r="BK337" i="5"/>
  <c r="BK334" i="5"/>
  <c r="J325" i="5"/>
  <c r="J322" i="5"/>
  <c r="J319" i="5"/>
  <c r="BK316" i="5"/>
  <c r="BK313" i="5"/>
  <c r="BK310" i="5"/>
  <c r="J302" i="5"/>
  <c r="BK300" i="5"/>
  <c r="J297" i="5"/>
  <c r="J290" i="5"/>
  <c r="BK286" i="5"/>
  <c r="J286" i="5"/>
  <c r="J282" i="5"/>
  <c r="BK280" i="5"/>
  <c r="BK271" i="5"/>
  <c r="J261" i="5"/>
  <c r="J257" i="5"/>
  <c r="BK255" i="5"/>
  <c r="J250" i="5"/>
  <c r="J247" i="5"/>
  <c r="J245" i="5"/>
  <c r="BK242" i="5"/>
  <c r="BK233" i="5"/>
  <c r="J229" i="5"/>
  <c r="J225" i="5"/>
  <c r="J219" i="5"/>
  <c r="J217" i="5"/>
  <c r="J215" i="5"/>
  <c r="J192" i="5"/>
  <c r="BK190" i="5"/>
  <c r="J184" i="5"/>
  <c r="J171" i="5"/>
  <c r="J142" i="5"/>
  <c r="J136" i="5"/>
  <c r="BK133" i="5"/>
  <c r="J130" i="5"/>
  <c r="J346" i="3"/>
  <c r="BK339" i="3"/>
  <c r="J308" i="3"/>
  <c r="J299" i="3"/>
  <c r="J295" i="3"/>
  <c r="BK282" i="3"/>
  <c r="BK261" i="3"/>
  <c r="BK244" i="3"/>
  <c r="BK238" i="3"/>
  <c r="J232" i="3"/>
  <c r="BK224" i="3"/>
  <c r="J221" i="3"/>
  <c r="J213" i="3"/>
  <c r="J207" i="3"/>
  <c r="J192" i="3"/>
  <c r="J190" i="3"/>
  <c r="J186" i="3"/>
  <c r="BK175" i="3"/>
  <c r="BK171" i="3"/>
  <c r="BK158" i="3"/>
  <c r="J155" i="3"/>
  <c r="J140" i="3"/>
  <c r="J135" i="3"/>
  <c r="J132" i="3"/>
  <c r="J865" i="2"/>
  <c r="BK862" i="2"/>
  <c r="J859" i="2"/>
  <c r="J856" i="2"/>
  <c r="BK853" i="2"/>
  <c r="J845" i="2"/>
  <c r="J838" i="2"/>
  <c r="J831" i="2"/>
  <c r="BK821" i="2"/>
  <c r="J816" i="2"/>
  <c r="J800" i="2"/>
  <c r="J791" i="2"/>
  <c r="BK788" i="2"/>
  <c r="J785" i="2"/>
  <c r="J782" i="2"/>
  <c r="BK752" i="2"/>
  <c r="J749" i="2"/>
  <c r="BK746" i="2"/>
  <c r="J740" i="2"/>
  <c r="BK737" i="2"/>
  <c r="J731" i="2"/>
  <c r="BK728" i="2"/>
  <c r="J725" i="2"/>
  <c r="BK719" i="2"/>
  <c r="J716" i="2"/>
  <c r="J704" i="2"/>
  <c r="BK695" i="2"/>
  <c r="J685" i="2"/>
  <c r="BK667" i="2"/>
  <c r="BK664" i="2"/>
  <c r="J661" i="2"/>
  <c r="BK652" i="2"/>
  <c r="J643" i="2"/>
  <c r="BK634" i="2"/>
  <c r="BK631" i="2"/>
  <c r="BK628" i="2"/>
  <c r="J622" i="2"/>
  <c r="J619" i="2"/>
  <c r="J616" i="2"/>
  <c r="BK613" i="2"/>
  <c r="BK607" i="2"/>
  <c r="J604" i="2"/>
  <c r="BK595" i="2"/>
  <c r="J589" i="2"/>
  <c r="J583" i="2"/>
  <c r="J568" i="2"/>
  <c r="BK565" i="2"/>
  <c r="BK562" i="2"/>
  <c r="J559" i="2"/>
  <c r="BK544" i="2"/>
  <c r="J535" i="2"/>
  <c r="BK523" i="2"/>
  <c r="BK517" i="2"/>
  <c r="J511" i="2"/>
  <c r="J508" i="2"/>
  <c r="BK501" i="2"/>
  <c r="BK493" i="2"/>
  <c r="BK489" i="2"/>
  <c r="BK483" i="2"/>
  <c r="J462" i="2"/>
  <c r="BK459" i="2"/>
  <c r="J456" i="2"/>
  <c r="J448" i="2"/>
  <c r="J441" i="2"/>
  <c r="J438" i="2"/>
  <c r="BK426" i="2"/>
  <c r="J423" i="2"/>
  <c r="BK417" i="2"/>
  <c r="BK414" i="2"/>
  <c r="BK411" i="2"/>
  <c r="J396" i="2"/>
  <c r="BK390" i="2"/>
  <c r="BK385" i="2"/>
  <c r="J381" i="2"/>
  <c r="J378" i="2"/>
  <c r="BK360" i="2"/>
  <c r="BK345" i="2"/>
  <c r="J342" i="2"/>
  <c r="BK336" i="2"/>
  <c r="J331" i="2"/>
  <c r="J328" i="2"/>
  <c r="BK326" i="2"/>
  <c r="J323" i="2"/>
  <c r="J311" i="2"/>
  <c r="BK297" i="2"/>
  <c r="BK295" i="2"/>
  <c r="BK293" i="2"/>
  <c r="J259" i="2"/>
  <c r="BK257" i="2"/>
  <c r="J253" i="2"/>
  <c r="J251" i="2"/>
  <c r="J249" i="2"/>
  <c r="BK240" i="2"/>
  <c r="J228" i="2"/>
  <c r="BK222" i="2"/>
  <c r="J218" i="2"/>
  <c r="J216" i="2"/>
  <c r="J187" i="2"/>
  <c r="BK182" i="2"/>
  <c r="J174" i="2"/>
  <c r="J171" i="2"/>
  <c r="J168" i="2"/>
  <c r="J152" i="2"/>
  <c r="AS95" i="1"/>
  <c r="F35" i="7"/>
  <c r="BK304" i="6"/>
  <c r="J304" i="6"/>
  <c r="BK301" i="6"/>
  <c r="J299" i="6"/>
  <c r="BK297" i="6"/>
  <c r="J295" i="6"/>
  <c r="J292" i="6"/>
  <c r="BK288" i="6"/>
  <c r="BK285" i="6"/>
  <c r="J282" i="6"/>
  <c r="BK267" i="6"/>
  <c r="BK264" i="6"/>
  <c r="BK261" i="6"/>
  <c r="BK241" i="6"/>
  <c r="BK238" i="6"/>
  <c r="BK237" i="6"/>
  <c r="BK222" i="6"/>
  <c r="BK219" i="6"/>
  <c r="BK213" i="6"/>
  <c r="J210" i="6"/>
  <c r="BK207" i="6"/>
  <c r="J186" i="6"/>
  <c r="J183" i="6"/>
  <c r="BK177" i="6"/>
  <c r="BK174" i="6"/>
  <c r="BK171" i="6"/>
  <c r="BK167" i="6"/>
  <c r="J153" i="6"/>
  <c r="J140" i="6"/>
  <c r="BK433" i="5"/>
  <c r="BK430" i="5"/>
  <c r="BK428" i="5"/>
  <c r="BK423" i="5"/>
  <c r="J419" i="5"/>
  <c r="BK412" i="5"/>
  <c r="BK406" i="5"/>
  <c r="J403" i="5"/>
  <c r="BK400" i="5"/>
  <c r="BK397" i="5"/>
  <c r="BK394" i="5"/>
  <c r="BK379" i="5"/>
  <c r="BK376" i="5"/>
  <c r="BK370" i="5"/>
  <c r="BK367" i="5"/>
  <c r="BK361" i="5"/>
  <c r="BK358" i="5"/>
  <c r="J355" i="5"/>
  <c r="J349" i="5"/>
  <c r="BK343" i="5"/>
  <c r="J334" i="5"/>
  <c r="J331" i="5"/>
  <c r="J310" i="5"/>
  <c r="J305" i="5"/>
  <c r="BK297" i="5"/>
  <c r="J276" i="5"/>
  <c r="BK267" i="5"/>
  <c r="BK264" i="5"/>
  <c r="BK247" i="5"/>
  <c r="J242" i="5"/>
  <c r="J237" i="5"/>
  <c r="BK219" i="5"/>
  <c r="BK215" i="5"/>
  <c r="BK196" i="5"/>
  <c r="BK194" i="5"/>
  <c r="BK186" i="5"/>
  <c r="BK178" i="5"/>
  <c r="J175" i="5"/>
  <c r="BK173" i="5"/>
  <c r="J169" i="5"/>
  <c r="J167" i="5"/>
  <c r="BK165" i="5"/>
  <c r="J145" i="5"/>
  <c r="BK142" i="5"/>
  <c r="J139" i="5"/>
  <c r="BK130" i="5"/>
  <c r="BK355" i="3"/>
  <c r="BK352" i="3"/>
  <c r="J350" i="3"/>
  <c r="BK348" i="3"/>
  <c r="BK333" i="3"/>
  <c r="BK320" i="3"/>
  <c r="J305" i="3"/>
  <c r="J302" i="3"/>
  <c r="J291" i="3"/>
  <c r="BK273" i="3"/>
  <c r="J270" i="3"/>
  <c r="J264" i="3"/>
  <c r="J261" i="3"/>
  <c r="J247" i="3"/>
  <c r="J240" i="3"/>
  <c r="BK233" i="3"/>
  <c r="BK229" i="3"/>
  <c r="BK221" i="3"/>
  <c r="J219" i="3"/>
  <c r="BK217" i="3"/>
  <c r="J215" i="3"/>
  <c r="BK213" i="3"/>
  <c r="J211" i="3"/>
  <c r="J209" i="3"/>
  <c r="BK192" i="3"/>
  <c r="BK190" i="3"/>
  <c r="J188" i="3"/>
  <c r="BK186" i="3"/>
  <c r="BK181" i="3"/>
  <c r="J179" i="3"/>
  <c r="J177" i="3"/>
  <c r="BK173" i="3"/>
  <c r="BK161" i="3"/>
  <c r="J158" i="3"/>
  <c r="J152" i="3"/>
  <c r="J149" i="3"/>
  <c r="BK146" i="3"/>
  <c r="BK143" i="3"/>
  <c r="J877" i="2"/>
  <c r="BK868" i="2"/>
  <c r="BK865" i="2"/>
  <c r="J862" i="2"/>
  <c r="BK838" i="2"/>
  <c r="J821" i="2"/>
  <c r="BK816" i="2"/>
  <c r="BK809" i="2"/>
  <c r="BK806" i="2"/>
  <c r="BK797" i="2"/>
  <c r="J794" i="2"/>
  <c r="BK779" i="2"/>
  <c r="J776" i="2"/>
  <c r="J770" i="2"/>
  <c r="BK767" i="2"/>
  <c r="BK761" i="2"/>
  <c r="BK758" i="2"/>
  <c r="J755" i="2"/>
  <c r="BK749" i="2"/>
  <c r="J746" i="2"/>
  <c r="J743" i="2"/>
  <c r="BK740" i="2"/>
  <c r="J734" i="2"/>
  <c r="J713" i="2"/>
  <c r="BK710" i="2"/>
  <c r="J707" i="2"/>
  <c r="BK701" i="2"/>
  <c r="BK689" i="2"/>
  <c r="J676" i="2"/>
  <c r="J673" i="2"/>
  <c r="BK670" i="2"/>
  <c r="J664" i="2"/>
  <c r="J652" i="2"/>
  <c r="BK646" i="2"/>
  <c r="BK643" i="2"/>
  <c r="J637" i="2"/>
  <c r="J625" i="2"/>
  <c r="J613" i="2"/>
  <c r="J601" i="2"/>
  <c r="J598" i="2"/>
  <c r="BK592" i="2"/>
  <c r="BK589" i="2"/>
  <c r="J586" i="2"/>
  <c r="BK577" i="2"/>
  <c r="BK574" i="2"/>
  <c r="BK571" i="2"/>
  <c r="BK559" i="2"/>
  <c r="BK556" i="2"/>
  <c r="J553" i="2"/>
  <c r="BK532" i="2"/>
  <c r="BK526" i="2"/>
  <c r="J523" i="2"/>
  <c r="BK520" i="2"/>
  <c r="J517" i="2"/>
  <c r="BK514" i="2"/>
  <c r="BK511" i="2"/>
  <c r="J493" i="2"/>
  <c r="J483" i="2"/>
  <c r="BK478" i="2"/>
  <c r="BK473" i="2"/>
  <c r="BK465" i="2"/>
  <c r="J459" i="2"/>
  <c r="BK456" i="2"/>
  <c r="J453" i="2"/>
  <c r="J444" i="2"/>
  <c r="BK441" i="2"/>
  <c r="BK438" i="2"/>
  <c r="J435" i="2"/>
  <c r="J426" i="2"/>
  <c r="BK420" i="2"/>
  <c r="J411" i="2"/>
  <c r="J408" i="2"/>
  <c r="BK399" i="2"/>
  <c r="J393" i="2"/>
  <c r="J385" i="2"/>
  <c r="BK381" i="2"/>
  <c r="BK376" i="2"/>
  <c r="J373" i="2"/>
  <c r="BK368" i="2"/>
  <c r="BK363" i="2"/>
  <c r="J360" i="2"/>
  <c r="BK357" i="2"/>
  <c r="BK342" i="2"/>
  <c r="J338" i="2"/>
  <c r="BK331" i="2"/>
  <c r="BK328" i="2"/>
  <c r="BK320" i="2"/>
  <c r="BK311" i="2"/>
  <c r="J307" i="2"/>
  <c r="BK303" i="2"/>
  <c r="BK301" i="2"/>
  <c r="J299" i="2"/>
  <c r="J297" i="2"/>
  <c r="J291" i="2"/>
  <c r="J289" i="2"/>
  <c r="BK259" i="2"/>
  <c r="J257" i="2"/>
  <c r="BK251" i="2"/>
  <c r="BK228" i="2"/>
  <c r="BK225" i="2"/>
  <c r="BK214" i="2"/>
  <c r="J182" i="2"/>
  <c r="BK163" i="2"/>
  <c r="J155" i="2"/>
  <c r="BK152" i="2"/>
  <c r="J149" i="2"/>
  <c r="J144" i="2"/>
  <c r="BK139" i="2"/>
  <c r="J136" i="2"/>
  <c r="J146" i="3"/>
  <c r="BK140" i="3"/>
  <c r="BK132" i="3"/>
  <c r="BK877" i="2"/>
  <c r="BK875" i="2"/>
  <c r="J872" i="2"/>
  <c r="BK859" i="2"/>
  <c r="BK856" i="2"/>
  <c r="BK848" i="2"/>
  <c r="BK831" i="2"/>
  <c r="J826" i="2"/>
  <c r="J813" i="2"/>
  <c r="BK803" i="2"/>
  <c r="BK794" i="2"/>
  <c r="BK785" i="2"/>
  <c r="BK782" i="2"/>
  <c r="BK776" i="2"/>
  <c r="J773" i="2"/>
  <c r="BK770" i="2"/>
  <c r="J764" i="2"/>
  <c r="J761" i="2"/>
  <c r="J758" i="2"/>
  <c r="BK734" i="2"/>
  <c r="BK731" i="2"/>
  <c r="BK725" i="2"/>
  <c r="BK722" i="2"/>
  <c r="J710" i="2"/>
  <c r="BK698" i="2"/>
  <c r="J695" i="2"/>
  <c r="J692" i="2"/>
  <c r="J682" i="2"/>
  <c r="BK679" i="2"/>
  <c r="BK673" i="2"/>
  <c r="J670" i="2"/>
  <c r="J667" i="2"/>
  <c r="BK658" i="2"/>
  <c r="BK655" i="2"/>
  <c r="J649" i="2"/>
  <c r="J640" i="2"/>
  <c r="J631" i="2"/>
  <c r="BK625" i="2"/>
  <c r="BK622" i="2"/>
  <c r="BK619" i="2"/>
  <c r="BK616" i="2"/>
  <c r="BK610" i="2"/>
  <c r="BK604" i="2"/>
  <c r="BK601" i="2"/>
  <c r="BK598" i="2"/>
  <c r="J595" i="2"/>
  <c r="J592" i="2"/>
  <c r="BK586" i="2"/>
  <c r="BK583" i="2"/>
  <c r="J580" i="2"/>
  <c r="J565" i="2"/>
  <c r="BK553" i="2"/>
  <c r="J550" i="2"/>
  <c r="J547" i="2"/>
  <c r="J541" i="2"/>
  <c r="BK538" i="2"/>
  <c r="BK535" i="2"/>
  <c r="J532" i="2"/>
  <c r="J529" i="2"/>
  <c r="J526" i="2"/>
  <c r="J514" i="2"/>
  <c r="BK508" i="2"/>
  <c r="J501" i="2"/>
  <c r="J473" i="2"/>
  <c r="J469" i="2"/>
  <c r="BK462" i="2"/>
  <c r="J451" i="2"/>
  <c r="BK430" i="2"/>
  <c r="J420" i="2"/>
  <c r="J417" i="2"/>
  <c r="J414" i="2"/>
  <c r="J405" i="2"/>
  <c r="J402" i="2"/>
  <c r="J399" i="2"/>
  <c r="BK396" i="2"/>
  <c r="BK378" i="2"/>
  <c r="BK373" i="2"/>
  <c r="J368" i="2"/>
  <c r="J363" i="2"/>
  <c r="J357" i="2"/>
  <c r="J353" i="2"/>
  <c r="J349" i="2"/>
  <c r="BK338" i="2"/>
  <c r="BK307" i="2"/>
  <c r="J303" i="2"/>
  <c r="J301" i="2"/>
  <c r="J295" i="2"/>
  <c r="BK261" i="2"/>
  <c r="BK253" i="2"/>
  <c r="BK242" i="2"/>
  <c r="J240" i="2"/>
  <c r="J220" i="2"/>
  <c r="BK212" i="2"/>
  <c r="BK177" i="2"/>
  <c r="BK174" i="2"/>
  <c r="BK171" i="2"/>
  <c r="BK168" i="2"/>
  <c r="J163" i="2"/>
  <c r="J158" i="2"/>
  <c r="BK155" i="2"/>
  <c r="BK144" i="2"/>
  <c r="BK350" i="3"/>
  <c r="BK336" i="3"/>
  <c r="BK330" i="3"/>
  <c r="J326" i="3"/>
  <c r="J320" i="3"/>
  <c r="BK311" i="3"/>
  <c r="BK295" i="3"/>
  <c r="BK285" i="3"/>
  <c r="J282" i="3"/>
  <c r="BK276" i="3"/>
  <c r="J273" i="3"/>
  <c r="BK264" i="3"/>
  <c r="BK250" i="3"/>
  <c r="J355" i="3"/>
  <c r="BK343" i="3"/>
  <c r="J339" i="3"/>
  <c r="J336" i="3"/>
  <c r="J333" i="3"/>
  <c r="J330" i="3"/>
  <c r="J323" i="3"/>
  <c r="BK314" i="3"/>
  <c r="BK308" i="3"/>
  <c r="BK305" i="3"/>
  <c r="BK302" i="3"/>
  <c r="J285" i="3"/>
  <c r="BK270" i="3"/>
  <c r="J267" i="3"/>
  <c r="J258" i="3"/>
  <c r="P131" i="3" l="1"/>
  <c r="R257" i="3"/>
  <c r="P294" i="3"/>
  <c r="T329" i="3"/>
  <c r="BK135" i="2"/>
  <c r="BK356" i="2"/>
  <c r="J356" i="2" s="1"/>
  <c r="J102" i="2" s="1"/>
  <c r="P356" i="2"/>
  <c r="R367" i="2"/>
  <c r="R384" i="2"/>
  <c r="T429" i="2"/>
  <c r="P844" i="2"/>
  <c r="P874" i="2"/>
  <c r="R887" i="2"/>
  <c r="R886" i="2"/>
  <c r="P135" i="2"/>
  <c r="R356" i="2"/>
  <c r="BK384" i="2"/>
  <c r="J384" i="2"/>
  <c r="J104" i="2" s="1"/>
  <c r="BK429" i="2"/>
  <c r="J429" i="2" s="1"/>
  <c r="J105" i="2" s="1"/>
  <c r="BK844" i="2"/>
  <c r="J844" i="2"/>
  <c r="J106" i="2" s="1"/>
  <c r="T874" i="2"/>
  <c r="P887" i="2"/>
  <c r="P886" i="2"/>
  <c r="BK131" i="3"/>
  <c r="J131" i="3"/>
  <c r="J100" i="3" s="1"/>
  <c r="BK257" i="3"/>
  <c r="J257" i="3" s="1"/>
  <c r="J102" i="3" s="1"/>
  <c r="R294" i="3"/>
  <c r="R329" i="3"/>
  <c r="P345" i="3"/>
  <c r="R129" i="5"/>
  <c r="P275" i="5"/>
  <c r="R289" i="5"/>
  <c r="P425" i="5"/>
  <c r="R436" i="5"/>
  <c r="R435" i="5" s="1"/>
  <c r="R127" i="6"/>
  <c r="R170" i="6"/>
  <c r="R281" i="6"/>
  <c r="BK294" i="6"/>
  <c r="J294" i="6"/>
  <c r="J104" i="6" s="1"/>
  <c r="T135" i="2"/>
  <c r="BK367" i="2"/>
  <c r="J367" i="2"/>
  <c r="J103" i="2" s="1"/>
  <c r="P367" i="2"/>
  <c r="P384" i="2"/>
  <c r="P429" i="2"/>
  <c r="T844" i="2"/>
  <c r="R874" i="2"/>
  <c r="BK887" i="2"/>
  <c r="BK886" i="2"/>
  <c r="J886" i="2" s="1"/>
  <c r="J110" i="2" s="1"/>
  <c r="R131" i="3"/>
  <c r="T257" i="3"/>
  <c r="BK329" i="3"/>
  <c r="J329" i="3"/>
  <c r="J104" i="3" s="1"/>
  <c r="R345" i="3"/>
  <c r="R130" i="3" s="1"/>
  <c r="R129" i="3" s="1"/>
  <c r="BK129" i="5"/>
  <c r="J129" i="5" s="1"/>
  <c r="J98" i="5" s="1"/>
  <c r="BK275" i="5"/>
  <c r="J275" i="5"/>
  <c r="J100" i="5" s="1"/>
  <c r="T289" i="5"/>
  <c r="BK425" i="5"/>
  <c r="J425" i="5"/>
  <c r="J104" i="5" s="1"/>
  <c r="BK436" i="5"/>
  <c r="J436" i="5" s="1"/>
  <c r="J107" i="5" s="1"/>
  <c r="BK127" i="6"/>
  <c r="J127" i="6"/>
  <c r="J98" i="6" s="1"/>
  <c r="BK157" i="6"/>
  <c r="J157" i="6" s="1"/>
  <c r="J100" i="6" s="1"/>
  <c r="P170" i="6"/>
  <c r="P281" i="6"/>
  <c r="T294" i="6"/>
  <c r="R125" i="7"/>
  <c r="T147" i="7"/>
  <c r="P152" i="7"/>
  <c r="R135" i="2"/>
  <c r="T356" i="2"/>
  <c r="T367" i="2"/>
  <c r="T384" i="2"/>
  <c r="R429" i="2"/>
  <c r="R844" i="2"/>
  <c r="BK874" i="2"/>
  <c r="J874" i="2"/>
  <c r="J108" i="2" s="1"/>
  <c r="T887" i="2"/>
  <c r="T886" i="2" s="1"/>
  <c r="T131" i="3"/>
  <c r="BK294" i="3"/>
  <c r="J294" i="3"/>
  <c r="J103" i="3" s="1"/>
  <c r="P329" i="3"/>
  <c r="T345" i="3"/>
  <c r="T129" i="5"/>
  <c r="R275" i="5"/>
  <c r="P289" i="5"/>
  <c r="R425" i="5"/>
  <c r="T436" i="5"/>
  <c r="T435" i="5" s="1"/>
  <c r="P127" i="6"/>
  <c r="R157" i="6"/>
  <c r="BK170" i="6"/>
  <c r="J170" i="6" s="1"/>
  <c r="J101" i="6"/>
  <c r="BK281" i="6"/>
  <c r="J281" i="6"/>
  <c r="J102" i="6" s="1"/>
  <c r="R294" i="6"/>
  <c r="T125" i="7"/>
  <c r="R147" i="7"/>
  <c r="P257" i="3"/>
  <c r="T294" i="3"/>
  <c r="BK345" i="3"/>
  <c r="J345" i="3"/>
  <c r="J106" i="3" s="1"/>
  <c r="P129" i="5"/>
  <c r="P128" i="5"/>
  <c r="T275" i="5"/>
  <c r="BK289" i="5"/>
  <c r="J289" i="5" s="1"/>
  <c r="J102" i="5"/>
  <c r="T425" i="5"/>
  <c r="P436" i="5"/>
  <c r="P435" i="5" s="1"/>
  <c r="T127" i="6"/>
  <c r="P157" i="6"/>
  <c r="T157" i="6"/>
  <c r="T170" i="6"/>
  <c r="T281" i="6"/>
  <c r="P294" i="6"/>
  <c r="BK125" i="7"/>
  <c r="J125" i="7" s="1"/>
  <c r="J98" i="7"/>
  <c r="P125" i="7"/>
  <c r="BK147" i="7"/>
  <c r="J147" i="7" s="1"/>
  <c r="J99" i="7" s="1"/>
  <c r="P147" i="7"/>
  <c r="BK152" i="7"/>
  <c r="J152" i="7" s="1"/>
  <c r="J100" i="7"/>
  <c r="R152" i="7"/>
  <c r="T152" i="7"/>
  <c r="BK158" i="7"/>
  <c r="J158" i="7"/>
  <c r="J101" i="7" s="1"/>
  <c r="P158" i="7"/>
  <c r="R158" i="7"/>
  <c r="T158" i="7"/>
  <c r="BE264" i="3"/>
  <c r="BE279" i="3"/>
  <c r="BE295" i="3"/>
  <c r="BE299" i="3"/>
  <c r="BE346" i="3"/>
  <c r="BE350" i="3"/>
  <c r="BE352" i="3"/>
  <c r="BE254" i="3"/>
  <c r="BE261" i="3"/>
  <c r="BE270" i="3"/>
  <c r="BE333" i="3"/>
  <c r="BE343" i="3"/>
  <c r="J93" i="2"/>
  <c r="BE149" i="2"/>
  <c r="BE182" i="2"/>
  <c r="BE214" i="2"/>
  <c r="BE216" i="2"/>
  <c r="BE222" i="2"/>
  <c r="BE249" i="2"/>
  <c r="BE259" i="2"/>
  <c r="BE289" i="2"/>
  <c r="BE291" i="2"/>
  <c r="BE297" i="2"/>
  <c r="BE320" i="2"/>
  <c r="BE326" i="2"/>
  <c r="BE331" i="2"/>
  <c r="BE342" i="2"/>
  <c r="BE376" i="2"/>
  <c r="BE381" i="2"/>
  <c r="BE385" i="2"/>
  <c r="BE435" i="2"/>
  <c r="BE441" i="2"/>
  <c r="BE444" i="2"/>
  <c r="BE453" i="2"/>
  <c r="BE478" i="2"/>
  <c r="BE489" i="2"/>
  <c r="BE493" i="2"/>
  <c r="BE520" i="2"/>
  <c r="BE547" i="2"/>
  <c r="BE556" i="2"/>
  <c r="BE559" i="2"/>
  <c r="BE562" i="2"/>
  <c r="BE568" i="2"/>
  <c r="BE574" i="2"/>
  <c r="BE607" i="2"/>
  <c r="BE628" i="2"/>
  <c r="BE634" i="2"/>
  <c r="BE643" i="2"/>
  <c r="BE661" i="2"/>
  <c r="BE685" i="2"/>
  <c r="BE701" i="2"/>
  <c r="BE704" i="2"/>
  <c r="BE710" i="2"/>
  <c r="BE713" i="2"/>
  <c r="BE740" i="2"/>
  <c r="BE743" i="2"/>
  <c r="BE746" i="2"/>
  <c r="BE749" i="2"/>
  <c r="BE752" i="2"/>
  <c r="BE779" i="2"/>
  <c r="BE797" i="2"/>
  <c r="BE806" i="2"/>
  <c r="BE813" i="2"/>
  <c r="BE838" i="2"/>
  <c r="BE865" i="2"/>
  <c r="BK352" i="2"/>
  <c r="J352" i="2"/>
  <c r="J101" i="2" s="1"/>
  <c r="J93" i="3"/>
  <c r="BE149" i="3"/>
  <c r="J91" i="2"/>
  <c r="F94" i="2"/>
  <c r="J130" i="2"/>
  <c r="BE171" i="2"/>
  <c r="BE177" i="2"/>
  <c r="BE187" i="2"/>
  <c r="BE212" i="2"/>
  <c r="BE218" i="2"/>
  <c r="BE240" i="2"/>
  <c r="BE242" i="2"/>
  <c r="BE253" i="2"/>
  <c r="BE261" i="2"/>
  <c r="BE293" i="2"/>
  <c r="BE336" i="2"/>
  <c r="BE345" i="2"/>
  <c r="BE349" i="2"/>
  <c r="BE390" i="2"/>
  <c r="BE393" i="2"/>
  <c r="BE402" i="2"/>
  <c r="BE408" i="2"/>
  <c r="BE448" i="2"/>
  <c r="BE535" i="2"/>
  <c r="BE541" i="2"/>
  <c r="BE544" i="2"/>
  <c r="BE550" i="2"/>
  <c r="BE565" i="2"/>
  <c r="BE580" i="2"/>
  <c r="BE604" i="2"/>
  <c r="BE610" i="2"/>
  <c r="BE619" i="2"/>
  <c r="BE631" i="2"/>
  <c r="BE640" i="2"/>
  <c r="BE649" i="2"/>
  <c r="BE658" i="2"/>
  <c r="BE673" i="2"/>
  <c r="BE676" i="2"/>
  <c r="BE682" i="2"/>
  <c r="BE692" i="2"/>
  <c r="BE695" i="2"/>
  <c r="BE698" i="2"/>
  <c r="BE716" i="2"/>
  <c r="BE719" i="2"/>
  <c r="BE722" i="2"/>
  <c r="BE725" i="2"/>
  <c r="BE728" i="2"/>
  <c r="BE737" i="2"/>
  <c r="BE773" i="2"/>
  <c r="BE785" i="2"/>
  <c r="BE788" i="2"/>
  <c r="BE791" i="2"/>
  <c r="BE800" i="2"/>
  <c r="BE821" i="2"/>
  <c r="BE826" i="2"/>
  <c r="BE845" i="2"/>
  <c r="BE848" i="2"/>
  <c r="BE856" i="2"/>
  <c r="BE872" i="2"/>
  <c r="BK871" i="2"/>
  <c r="J871" i="2"/>
  <c r="J107" i="2" s="1"/>
  <c r="E117" i="3"/>
  <c r="BE132" i="3"/>
  <c r="BE135" i="3"/>
  <c r="BE140" i="3"/>
  <c r="BE155" i="3"/>
  <c r="BE171" i="3"/>
  <c r="BE179" i="3"/>
  <c r="BE186" i="3"/>
  <c r="BE188" i="3"/>
  <c r="BE209" i="3"/>
  <c r="BE211" i="3"/>
  <c r="BE215" i="3"/>
  <c r="BE219" i="3"/>
  <c r="BE221" i="3"/>
  <c r="BE224" i="3"/>
  <c r="BE233" i="3"/>
  <c r="BE238" i="3"/>
  <c r="BE267" i="3"/>
  <c r="BE282" i="3"/>
  <c r="BE285" i="3"/>
  <c r="BE314" i="3"/>
  <c r="F92" i="5"/>
  <c r="J124" i="5"/>
  <c r="BE133" i="5"/>
  <c r="BE169" i="5"/>
  <c r="BE190" i="5"/>
  <c r="BE221" i="5"/>
  <c r="BE227" i="5"/>
  <c r="BE229" i="5"/>
  <c r="BE237" i="5"/>
  <c r="BE242" i="5"/>
  <c r="BE250" i="5"/>
  <c r="BE282" i="5"/>
  <c r="BE290" i="5"/>
  <c r="BE300" i="5"/>
  <c r="BE316" i="5"/>
  <c r="BE322" i="5"/>
  <c r="BE325" i="5"/>
  <c r="BE337" i="5"/>
  <c r="BE385" i="5"/>
  <c r="BE388" i="5"/>
  <c r="E85" i="6"/>
  <c r="J91" i="6"/>
  <c r="BE128" i="6"/>
  <c r="BE140" i="6"/>
  <c r="BE142" i="6"/>
  <c r="BE153" i="6"/>
  <c r="BE158" i="6"/>
  <c r="BE186" i="6"/>
  <c r="BE198" i="6"/>
  <c r="BE216" i="6"/>
  <c r="BE233" i="6"/>
  <c r="BE244" i="6"/>
  <c r="BE249" i="6"/>
  <c r="BE252" i="6"/>
  <c r="BE261" i="6"/>
  <c r="BE271" i="6"/>
  <c r="BE275" i="6"/>
  <c r="BE299" i="6"/>
  <c r="BE301" i="6"/>
  <c r="BE304" i="6"/>
  <c r="BK303" i="6"/>
  <c r="J303" i="6"/>
  <c r="J105" i="6" s="1"/>
  <c r="F93" i="2"/>
  <c r="E121" i="2"/>
  <c r="BE136" i="2"/>
  <c r="BE139" i="2"/>
  <c r="BE144" i="2"/>
  <c r="BE155" i="2"/>
  <c r="BE158" i="2"/>
  <c r="BE220" i="2"/>
  <c r="BE225" i="2"/>
  <c r="BE299" i="2"/>
  <c r="BE303" i="2"/>
  <c r="BE311" i="2"/>
  <c r="BE353" i="2"/>
  <c r="BE357" i="2"/>
  <c r="BE373" i="2"/>
  <c r="BE399" i="2"/>
  <c r="BE405" i="2"/>
  <c r="BE420" i="2"/>
  <c r="BE423" i="2"/>
  <c r="BE430" i="2"/>
  <c r="BE451" i="2"/>
  <c r="BE465" i="2"/>
  <c r="BE469" i="2"/>
  <c r="BE526" i="2"/>
  <c r="BE529" i="2"/>
  <c r="BE538" i="2"/>
  <c r="BE553" i="2"/>
  <c r="BE571" i="2"/>
  <c r="BE577" i="2"/>
  <c r="BE589" i="2"/>
  <c r="BE598" i="2"/>
  <c r="BE625" i="2"/>
  <c r="BE637" i="2"/>
  <c r="BE646" i="2"/>
  <c r="BE655" i="2"/>
  <c r="BE670" i="2"/>
  <c r="BE679" i="2"/>
  <c r="BE689" i="2"/>
  <c r="BE707" i="2"/>
  <c r="BE734" i="2"/>
  <c r="BE755" i="2"/>
  <c r="BE761" i="2"/>
  <c r="BE764" i="2"/>
  <c r="BE767" i="2"/>
  <c r="BE770" i="2"/>
  <c r="BE776" i="2"/>
  <c r="BE794" i="2"/>
  <c r="BE803" i="2"/>
  <c r="BE809" i="2"/>
  <c r="BE859" i="2"/>
  <c r="BE868" i="2"/>
  <c r="F93" i="3"/>
  <c r="J94" i="3"/>
  <c r="F126" i="3"/>
  <c r="BE143" i="3"/>
  <c r="BE146" i="3"/>
  <c r="BE161" i="3"/>
  <c r="BE181" i="3"/>
  <c r="BE192" i="3"/>
  <c r="BE229" i="3"/>
  <c r="BE244" i="3"/>
  <c r="BE247" i="3"/>
  <c r="BE258" i="3"/>
  <c r="BE288" i="3"/>
  <c r="BE291" i="3"/>
  <c r="BE302" i="3"/>
  <c r="BE311" i="3"/>
  <c r="BE326" i="3"/>
  <c r="BK253" i="3"/>
  <c r="J253" i="3" s="1"/>
  <c r="J101" i="3"/>
  <c r="J89" i="5"/>
  <c r="J123" i="5"/>
  <c r="BE139" i="5"/>
  <c r="BE148" i="5"/>
  <c r="BE167" i="5"/>
  <c r="BE173" i="5"/>
  <c r="BE184" i="5"/>
  <c r="BE192" i="5"/>
  <c r="BE223" i="5"/>
  <c r="BE245" i="5"/>
  <c r="BE267" i="5"/>
  <c r="BE340" i="5"/>
  <c r="BE349" i="5"/>
  <c r="BE355" i="5"/>
  <c r="BE370" i="5"/>
  <c r="BE373" i="5"/>
  <c r="BE382" i="5"/>
  <c r="BE394" i="5"/>
  <c r="BE400" i="5"/>
  <c r="BE409" i="5"/>
  <c r="BE419" i="5"/>
  <c r="BE423" i="5"/>
  <c r="BE426" i="5"/>
  <c r="BE430" i="5"/>
  <c r="BK270" i="5"/>
  <c r="J270" i="5" s="1"/>
  <c r="J99" i="5" s="1"/>
  <c r="BK285" i="5"/>
  <c r="J285" i="5"/>
  <c r="J101" i="5" s="1"/>
  <c r="BK432" i="5"/>
  <c r="J432" i="5" s="1"/>
  <c r="J105" i="5" s="1"/>
  <c r="F91" i="6"/>
  <c r="J92" i="6"/>
  <c r="F122" i="6"/>
  <c r="BE132" i="6"/>
  <c r="BE161" i="6"/>
  <c r="BE171" i="6"/>
  <c r="BE183" i="6"/>
  <c r="BE192" i="6"/>
  <c r="BE207" i="6"/>
  <c r="BE225" i="6"/>
  <c r="BE238" i="6"/>
  <c r="BE258" i="6"/>
  <c r="BE267" i="6"/>
  <c r="BE282" i="6"/>
  <c r="BK152" i="6"/>
  <c r="J152" i="6"/>
  <c r="J99" i="6" s="1"/>
  <c r="J89" i="7"/>
  <c r="F92" i="7"/>
  <c r="J119" i="7"/>
  <c r="J120" i="7"/>
  <c r="BE126" i="7"/>
  <c r="BE134" i="7"/>
  <c r="BE138" i="7"/>
  <c r="BE148" i="7"/>
  <c r="BE150" i="7"/>
  <c r="BE160" i="7"/>
  <c r="BE152" i="2"/>
  <c r="BE163" i="2"/>
  <c r="BE168" i="2"/>
  <c r="BE174" i="2"/>
  <c r="BE228" i="2"/>
  <c r="BE251" i="2"/>
  <c r="BE257" i="2"/>
  <c r="BE295" i="2"/>
  <c r="BE301" i="2"/>
  <c r="BE307" i="2"/>
  <c r="BE323" i="2"/>
  <c r="BE328" i="2"/>
  <c r="BE338" i="2"/>
  <c r="BE360" i="2"/>
  <c r="BE363" i="2"/>
  <c r="BE368" i="2"/>
  <c r="BE378" i="2"/>
  <c r="BE396" i="2"/>
  <c r="BE411" i="2"/>
  <c r="BE414" i="2"/>
  <c r="BE417" i="2"/>
  <c r="BE426" i="2"/>
  <c r="BE438" i="2"/>
  <c r="BE456" i="2"/>
  <c r="BE459" i="2"/>
  <c r="BE462" i="2"/>
  <c r="BE473" i="2"/>
  <c r="BE483" i="2"/>
  <c r="BE501" i="2"/>
  <c r="BE508" i="2"/>
  <c r="BE511" i="2"/>
  <c r="BE514" i="2"/>
  <c r="BE517" i="2"/>
  <c r="BE523" i="2"/>
  <c r="BE532" i="2"/>
  <c r="BE583" i="2"/>
  <c r="BE586" i="2"/>
  <c r="BE592" i="2"/>
  <c r="BE595" i="2"/>
  <c r="BE601" i="2"/>
  <c r="BE613" i="2"/>
  <c r="BE616" i="2"/>
  <c r="BE622" i="2"/>
  <c r="BE652" i="2"/>
  <c r="BE664" i="2"/>
  <c r="BE667" i="2"/>
  <c r="BE731" i="2"/>
  <c r="BE758" i="2"/>
  <c r="BE782" i="2"/>
  <c r="BE816" i="2"/>
  <c r="BE831" i="2"/>
  <c r="BE853" i="2"/>
  <c r="BE862" i="2"/>
  <c r="BE875" i="2"/>
  <c r="BE877" i="2"/>
  <c r="BE879" i="2"/>
  <c r="BE881" i="2"/>
  <c r="BE884" i="2"/>
  <c r="BE888" i="2"/>
  <c r="BE893" i="2"/>
  <c r="BE895" i="2"/>
  <c r="BK883" i="2"/>
  <c r="J883" i="2"/>
  <c r="J109" i="2" s="1"/>
  <c r="BE152" i="3"/>
  <c r="BE158" i="3"/>
  <c r="BE173" i="3"/>
  <c r="BE175" i="3"/>
  <c r="BE177" i="3"/>
  <c r="BE190" i="3"/>
  <c r="BE207" i="3"/>
  <c r="BE213" i="3"/>
  <c r="BE217" i="3"/>
  <c r="BE232" i="3"/>
  <c r="BE240" i="3"/>
  <c r="BE250" i="3"/>
  <c r="BE273" i="3"/>
  <c r="BE276" i="3"/>
  <c r="BK342" i="3"/>
  <c r="J342" i="3" s="1"/>
  <c r="J105" i="3"/>
  <c r="BE348" i="3"/>
  <c r="BE355" i="3"/>
  <c r="E85" i="5"/>
  <c r="F123" i="5"/>
  <c r="BE130" i="5"/>
  <c r="BE142" i="5"/>
  <c r="BE145" i="5"/>
  <c r="BE151" i="5"/>
  <c r="BE165" i="5"/>
  <c r="BE171" i="5"/>
  <c r="BE175" i="5"/>
  <c r="BE194" i="5"/>
  <c r="BE196" i="5"/>
  <c r="BE225" i="5"/>
  <c r="BE247" i="5"/>
  <c r="BE264" i="5"/>
  <c r="BE271" i="5"/>
  <c r="BE276" i="5"/>
  <c r="BE280" i="5"/>
  <c r="BE286" i="5"/>
  <c r="BE293" i="5"/>
  <c r="BE310" i="5"/>
  <c r="BE313" i="5"/>
  <c r="BE319" i="5"/>
  <c r="BE328" i="5"/>
  <c r="BE352" i="5"/>
  <c r="BE364" i="5"/>
  <c r="BE379" i="5"/>
  <c r="BE391" i="5"/>
  <c r="BE397" i="5"/>
  <c r="BE406" i="5"/>
  <c r="BE428" i="5"/>
  <c r="BE433" i="5"/>
  <c r="BE437" i="5"/>
  <c r="BE442" i="5"/>
  <c r="BE444" i="5"/>
  <c r="J89" i="6"/>
  <c r="BE135" i="6"/>
  <c r="BE164" i="6"/>
  <c r="BE167" i="6"/>
  <c r="BE180" i="6"/>
  <c r="BE189" i="6"/>
  <c r="BE204" i="6"/>
  <c r="BE219" i="6"/>
  <c r="BE222" i="6"/>
  <c r="BE264" i="6"/>
  <c r="BE278" i="6"/>
  <c r="BE285" i="6"/>
  <c r="BK291" i="6"/>
  <c r="J291" i="6" s="1"/>
  <c r="J103" i="6"/>
  <c r="F91" i="7"/>
  <c r="BE136" i="7"/>
  <c r="BE141" i="7"/>
  <c r="BE154" i="7"/>
  <c r="BE164" i="7"/>
  <c r="BE168" i="7"/>
  <c r="BE305" i="3"/>
  <c r="BE308" i="3"/>
  <c r="BE317" i="3"/>
  <c r="BE320" i="3"/>
  <c r="BE323" i="3"/>
  <c r="BE330" i="3"/>
  <c r="BE336" i="3"/>
  <c r="BE339" i="3"/>
  <c r="BK354" i="3"/>
  <c r="J354" i="3"/>
  <c r="J107" i="3" s="1"/>
  <c r="BE136" i="5"/>
  <c r="BE178" i="5"/>
  <c r="BE186" i="5"/>
  <c r="BE215" i="5"/>
  <c r="BE217" i="5"/>
  <c r="BE219" i="5"/>
  <c r="BE233" i="5"/>
  <c r="BE255" i="5"/>
  <c r="BE257" i="5"/>
  <c r="BE261" i="5"/>
  <c r="BE297" i="5"/>
  <c r="BE302" i="5"/>
  <c r="BE305" i="5"/>
  <c r="BE331" i="5"/>
  <c r="BE334" i="5"/>
  <c r="BE343" i="5"/>
  <c r="BE346" i="5"/>
  <c r="BE358" i="5"/>
  <c r="BE361" i="5"/>
  <c r="BE367" i="5"/>
  <c r="BE376" i="5"/>
  <c r="BE403" i="5"/>
  <c r="BE412" i="5"/>
  <c r="BE415" i="5"/>
  <c r="BK422" i="5"/>
  <c r="J422" i="5" s="1"/>
  <c r="J103" i="5" s="1"/>
  <c r="BE148" i="6"/>
  <c r="BE174" i="6"/>
  <c r="BE177" i="6"/>
  <c r="BE195" i="6"/>
  <c r="BE201" i="6"/>
  <c r="BE210" i="6"/>
  <c r="BE213" i="6"/>
  <c r="BE228" i="6"/>
  <c r="BE234" i="6"/>
  <c r="BE237" i="6"/>
  <c r="BE241" i="6"/>
  <c r="BE255" i="6"/>
  <c r="BE288" i="6"/>
  <c r="BE292" i="6"/>
  <c r="BE295" i="6"/>
  <c r="BE297" i="6"/>
  <c r="E85" i="7"/>
  <c r="BE129" i="7"/>
  <c r="BE153" i="7"/>
  <c r="BE159" i="7"/>
  <c r="BB100" i="1"/>
  <c r="BK163" i="7"/>
  <c r="J163" i="7" s="1"/>
  <c r="J102" i="7"/>
  <c r="BK167" i="7"/>
  <c r="J167" i="7"/>
  <c r="J103" i="7" s="1"/>
  <c r="F38" i="3"/>
  <c r="BC97" i="1" s="1"/>
  <c r="F37" i="5"/>
  <c r="BD98" i="1" s="1"/>
  <c r="F36" i="5"/>
  <c r="BC98" i="1" s="1"/>
  <c r="F34" i="6"/>
  <c r="BA99" i="1" s="1"/>
  <c r="F36" i="3"/>
  <c r="BA97" i="1" s="1"/>
  <c r="J34" i="5"/>
  <c r="AW98" i="1" s="1"/>
  <c r="F36" i="7"/>
  <c r="BC100" i="1" s="1"/>
  <c r="J36" i="3"/>
  <c r="AW97" i="1" s="1"/>
  <c r="F35" i="6"/>
  <c r="BB99" i="1" s="1"/>
  <c r="F36" i="2"/>
  <c r="BA96" i="1" s="1"/>
  <c r="F34" i="5"/>
  <c r="BA98" i="1" s="1"/>
  <c r="F37" i="6"/>
  <c r="BD99" i="1" s="1"/>
  <c r="J36" i="2"/>
  <c r="AW96" i="1" s="1"/>
  <c r="F36" i="6"/>
  <c r="BC99" i="1" s="1"/>
  <c r="J34" i="7"/>
  <c r="AW100" i="1" s="1"/>
  <c r="F37" i="2"/>
  <c r="BB96" i="1" s="1"/>
  <c r="J34" i="6"/>
  <c r="AW99" i="1" s="1"/>
  <c r="F37" i="7"/>
  <c r="BD100" i="1" s="1"/>
  <c r="AS94" i="1"/>
  <c r="F39" i="2"/>
  <c r="BD96" i="1"/>
  <c r="F38" i="2"/>
  <c r="BC96" i="1"/>
  <c r="F39" i="3"/>
  <c r="BD97" i="1"/>
  <c r="F34" i="7"/>
  <c r="BA100" i="1"/>
  <c r="F37" i="3"/>
  <c r="BB97" i="1"/>
  <c r="F35" i="5"/>
  <c r="BB98" i="1" s="1"/>
  <c r="P127" i="5" l="1"/>
  <c r="AU98" i="1" s="1"/>
  <c r="R126" i="6"/>
  <c r="R125" i="6" s="1"/>
  <c r="P126" i="6"/>
  <c r="P125" i="6" s="1"/>
  <c r="AU99" i="1" s="1"/>
  <c r="BK134" i="2"/>
  <c r="BK133" i="2" s="1"/>
  <c r="J133" i="2" s="1"/>
  <c r="J98" i="2" s="1"/>
  <c r="R124" i="7"/>
  <c r="R123" i="7" s="1"/>
  <c r="T124" i="7"/>
  <c r="T123" i="7" s="1"/>
  <c r="P134" i="2"/>
  <c r="P133" i="2" s="1"/>
  <c r="AU96" i="1" s="1"/>
  <c r="P130" i="3"/>
  <c r="P129" i="3"/>
  <c r="AU97" i="1" s="1"/>
  <c r="T126" i="6"/>
  <c r="T125" i="6" s="1"/>
  <c r="T128" i="5"/>
  <c r="T127" i="5" s="1"/>
  <c r="R134" i="2"/>
  <c r="R133" i="2" s="1"/>
  <c r="T134" i="2"/>
  <c r="T133" i="2" s="1"/>
  <c r="R128" i="5"/>
  <c r="R127" i="5" s="1"/>
  <c r="P124" i="7"/>
  <c r="P123" i="7" s="1"/>
  <c r="AU100" i="1" s="1"/>
  <c r="T130" i="3"/>
  <c r="T129" i="3"/>
  <c r="J135" i="2"/>
  <c r="J100" i="2"/>
  <c r="BK435" i="5"/>
  <c r="J435" i="5"/>
  <c r="J106" i="5" s="1"/>
  <c r="BK126" i="6"/>
  <c r="J126" i="6" s="1"/>
  <c r="J97" i="6" s="1"/>
  <c r="J887" i="2"/>
  <c r="J111" i="2"/>
  <c r="BK128" i="5"/>
  <c r="J128" i="5" s="1"/>
  <c r="J97" i="5" s="1"/>
  <c r="BK124" i="7"/>
  <c r="J124" i="7" s="1"/>
  <c r="J97" i="7" s="1"/>
  <c r="BK130" i="3"/>
  <c r="J130" i="3"/>
  <c r="J99" i="3" s="1"/>
  <c r="J33" i="7"/>
  <c r="AV100" i="1" s="1"/>
  <c r="AT100" i="1" s="1"/>
  <c r="F35" i="3"/>
  <c r="AZ97" i="1"/>
  <c r="F35" i="2"/>
  <c r="AZ96" i="1"/>
  <c r="BC95" i="1"/>
  <c r="AY95" i="1"/>
  <c r="F33" i="6"/>
  <c r="AZ99" i="1" s="1"/>
  <c r="F33" i="5"/>
  <c r="AZ98" i="1" s="1"/>
  <c r="BD95" i="1"/>
  <c r="BD94" i="1" s="1"/>
  <c r="W33" i="1" s="1"/>
  <c r="J33" i="5"/>
  <c r="AV98" i="1" s="1"/>
  <c r="AT98" i="1" s="1"/>
  <c r="J35" i="2"/>
  <c r="AV96" i="1" s="1"/>
  <c r="AT96" i="1" s="1"/>
  <c r="BA95" i="1"/>
  <c r="BA94" i="1" s="1"/>
  <c r="AW94" i="1" s="1"/>
  <c r="AK30" i="1" s="1"/>
  <c r="F33" i="7"/>
  <c r="AZ100" i="1"/>
  <c r="BB95" i="1"/>
  <c r="AX95" i="1"/>
  <c r="J35" i="3"/>
  <c r="AV97" i="1"/>
  <c r="AT97" i="1" s="1"/>
  <c r="J33" i="6"/>
  <c r="AV99" i="1" s="1"/>
  <c r="AT99" i="1" s="1"/>
  <c r="BK129" i="3" l="1"/>
  <c r="J129" i="3"/>
  <c r="J32" i="3" s="1"/>
  <c r="AG97" i="1" s="1"/>
  <c r="AN97" i="1" s="1"/>
  <c r="BK125" i="6"/>
  <c r="J125" i="6"/>
  <c r="J96" i="6" s="1"/>
  <c r="J134" i="2"/>
  <c r="J99" i="2" s="1"/>
  <c r="BK123" i="7"/>
  <c r="J123" i="7" s="1"/>
  <c r="J96" i="7" s="1"/>
  <c r="BK127" i="5"/>
  <c r="J127" i="5" s="1"/>
  <c r="J30" i="5" s="1"/>
  <c r="AG98" i="1" s="1"/>
  <c r="AN98" i="1" s="1"/>
  <c r="AU95" i="1"/>
  <c r="AU94" i="1"/>
  <c r="W30" i="1"/>
  <c r="AZ95" i="1"/>
  <c r="AV95" i="1" s="1"/>
  <c r="BB94" i="1"/>
  <c r="W31" i="1" s="1"/>
  <c r="J32" i="2"/>
  <c r="AG96" i="1" s="1"/>
  <c r="AN96" i="1" s="1"/>
  <c r="BC94" i="1"/>
  <c r="AY94" i="1" s="1"/>
  <c r="AW95" i="1"/>
  <c r="J98" i="3" l="1"/>
  <c r="J41" i="2"/>
  <c r="J96" i="5"/>
  <c r="J39" i="5"/>
  <c r="J41" i="3"/>
  <c r="AX94" i="1"/>
  <c r="J30" i="6"/>
  <c r="AG99" i="1" s="1"/>
  <c r="AN99" i="1" s="1"/>
  <c r="AG95" i="1"/>
  <c r="AZ94" i="1"/>
  <c r="AV94" i="1" s="1"/>
  <c r="AK29" i="1" s="1"/>
  <c r="W32" i="1"/>
  <c r="J30" i="7"/>
  <c r="AG100" i="1" s="1"/>
  <c r="AN100" i="1" s="1"/>
  <c r="AT95" i="1"/>
  <c r="AN95" i="1" l="1"/>
  <c r="J39" i="7"/>
  <c r="J39" i="6"/>
  <c r="AG94" i="1"/>
  <c r="AT94" i="1"/>
  <c r="W29" i="1"/>
  <c r="AN94" i="1" l="1"/>
  <c r="AK26" i="1"/>
  <c r="AK35" i="1" s="1"/>
</calcChain>
</file>

<file path=xl/sharedStrings.xml><?xml version="1.0" encoding="utf-8"?>
<sst xmlns="http://schemas.openxmlformats.org/spreadsheetml/2006/main" count="20226" uniqueCount="1812">
  <si>
    <t>Export Komplet</t>
  </si>
  <si>
    <t/>
  </si>
  <si>
    <t>2.0</t>
  </si>
  <si>
    <t>False</t>
  </si>
  <si>
    <t>{3cb704a6-f2d5-49db-866c-4e42dceca347}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</si>
  <si>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</si>
  <si>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</si>
  <si>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</si>
  <si>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</si>
  <si>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</si>
  <si>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</si>
  <si>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</si>
  <si>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</si>
  <si>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</si>
  <si>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02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</si>
  <si>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</si>
  <si>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</si>
  <si>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Obec Široký Důl - Výměna vodovodního řadu od VŠ Střítež - 02 Zásobní řady</t>
  </si>
  <si>
    <t>KSO:</t>
  </si>
  <si>
    <t>CC-CZ:</t>
  </si>
  <si>
    <t>Místo:</t>
  </si>
  <si>
    <t>Široký Důl</t>
  </si>
  <si>
    <t>Datum: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</si>
  <si>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</si>
  <si>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</si>
  <si>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</si>
  <si>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</si>
  <si>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</si>
  <si>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</si>
  <si>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</si>
  <si>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</si>
  <si>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</si>
  <si>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</si>
  <si>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</si>
  <si>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</si>
  <si>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</si>
  <si>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</si>
  <si>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</si>
  <si>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</si>
  <si>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</si>
  <si>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</si>
  <si>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</si>
  <si>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</si>
  <si>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</si>
  <si>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</si>
  <si>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</si>
  <si>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</si>
  <si>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</si>
  <si>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</si>
  <si>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</si>
  <si>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</si>
  <si>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</si>
  <si>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</si>
  <si>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</si>
  <si>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</si>
  <si>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</si>
  <si>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</si>
  <si>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</si>
  <si>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</si>
  <si>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</si>
  <si>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</si>
  <si>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</si>
  <si>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</si>
  <si>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</si>
  <si>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</si>
  <si>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</si>
  <si>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</si>
  <si>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</si>
  <si>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</si>
  <si>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</si>
  <si>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</si>
  <si>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</si>
  <si>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</si>
  <si>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</si>
  <si>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</si>
  <si>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</si>
  <si>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</si>
  <si>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01</t>
  </si>
  <si>
    <t>Vodovodní řad S</t>
  </si>
  <si>
    <t>STA</t>
  </si>
  <si>
    <t>1</t>
  </si>
  <si>
    <t>{4fe78169-9fd4-48b9-91e4-300bc15549cd}</t>
  </si>
  <si>
    <t>2</t>
  </si>
  <si>
    <t>/</t>
  </si>
  <si>
    <t>Soupis</t>
  </si>
  <si>
    <t>{5b03ad98-c501-4bd2-becf-9e5aa4b01c20}</t>
  </si>
  <si>
    <t>827 11</t>
  </si>
  <si>
    <t>Vodovodní řad S – vodovodní přípojky</t>
  </si>
  <si>
    <t>{25435c02-a322-44f2-b213-dac8a3b659d0}</t>
  </si>
  <si>
    <t>Vodovodní řad S-1</t>
  </si>
  <si>
    <t>03</t>
  </si>
  <si>
    <t>Vodovodní řad S-2</t>
  </si>
  <si>
    <t>{eb4e6094-b285-4068-bd2b-6aa50ff28991}</t>
  </si>
  <si>
    <t>04</t>
  </si>
  <si>
    <t>Suchovod</t>
  </si>
  <si>
    <t>{ac2b1b08-c4ce-4d78-82a8-48fc0fb9228d}</t>
  </si>
  <si>
    <t>VRN</t>
  </si>
  <si>
    <t xml:space="preserve">Vedlejší náklady stavby </t>
  </si>
  <si>
    <t>VON</t>
  </si>
  <si>
    <t>{be6cbea2-5033-4817-a6c0-fa79685a3461}</t>
  </si>
  <si>
    <t>blok</t>
  </si>
  <si>
    <t>Mezisoučet</t>
  </si>
  <si>
    <t>1,76</t>
  </si>
  <si>
    <t>izolace_v</t>
  </si>
  <si>
    <t>5</t>
  </si>
  <si>
    <t>KRYCÍ LIST SOUPISU PRACÍ</t>
  </si>
  <si>
    <t>loze_</t>
  </si>
  <si>
    <t>52,44</t>
  </si>
  <si>
    <t>obsyp_</t>
  </si>
  <si>
    <t>193,28</t>
  </si>
  <si>
    <t>pazeni_2</t>
  </si>
  <si>
    <t>2032,08</t>
  </si>
  <si>
    <t>pazeni_4</t>
  </si>
  <si>
    <t>306,76</t>
  </si>
  <si>
    <t>Objekt:</t>
  </si>
  <si>
    <t>PE_225</t>
  </si>
  <si>
    <t>23</t>
  </si>
  <si>
    <t>01 - Vodovodní řad S</t>
  </si>
  <si>
    <t>PE_280</t>
  </si>
  <si>
    <t>17</t>
  </si>
  <si>
    <t>Soupis:</t>
  </si>
  <si>
    <t>PE_32</t>
  </si>
  <si>
    <t>1 - Vodovodní řad S</t>
  </si>
  <si>
    <t>PE_90</t>
  </si>
  <si>
    <t>374,5</t>
  </si>
  <si>
    <t>podsyp_skruže</t>
  </si>
  <si>
    <t>1,575</t>
  </si>
  <si>
    <t>22221</t>
  </si>
  <si>
    <t>podsyp_z_zarizeni</t>
  </si>
  <si>
    <t>9,6</t>
  </si>
  <si>
    <t>rezani</t>
  </si>
  <si>
    <t>297,2</t>
  </si>
  <si>
    <t>sv_4</t>
  </si>
  <si>
    <t>8,8</t>
  </si>
  <si>
    <t>sypanina</t>
  </si>
  <si>
    <t>348,441</t>
  </si>
  <si>
    <t>štěrk</t>
  </si>
  <si>
    <t>obsyp_-0,294</t>
  </si>
  <si>
    <t>187,088</t>
  </si>
  <si>
    <t>štěrk_kom</t>
  </si>
  <si>
    <t>93,864</t>
  </si>
  <si>
    <t>vod_přem</t>
  </si>
  <si>
    <t>411,128</t>
  </si>
  <si>
    <t>vsak</t>
  </si>
  <si>
    <t>2,5</t>
  </si>
  <si>
    <t>vytlač</t>
  </si>
  <si>
    <t>Součet</t>
  </si>
  <si>
    <t>317,264</t>
  </si>
  <si>
    <t>zásyp_skruže</t>
  </si>
  <si>
    <t>1,374</t>
  </si>
  <si>
    <t>zepráce</t>
  </si>
  <si>
    <t>897,3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</si>
  <si>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</si>
  <si>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</si>
  <si>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</si>
  <si>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</si>
  <si>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</si>
  <si>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</si>
  <si>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</si>
  <si>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</si>
  <si>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</si>
  <si>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</si>
  <si>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</t>
  </si>
  <si>
    <t xml:space="preserve">    8 - Trubní vedení</t>
  </si>
  <si>
    <t xml:space="preserve">    9 - Ostatní konstrukce a práce, bourání</t>
  </si>
  <si>
    <t xml:space="preserve">    99 - Přesun hmot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</si>
  <si>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</si>
  <si>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</si>
  <si>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</si>
  <si>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</si>
  <si>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</si>
  <si>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</si>
  <si>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</si>
  <si>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</si>
  <si>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</si>
  <si>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</si>
  <si>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</si>
  <si>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</si>
  <si>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</si>
  <si>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</si>
  <si>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</si>
  <si>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</si>
  <si>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</si>
  <si>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</si>
  <si>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</si>
  <si>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</si>
  <si>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</si>
  <si>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</si>
  <si>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113106423</t>
  </si>
  <si>
    <t>Rozebrání dlažeb při překopech komunikací pro pěší ze zámkové dlažby strojně pl přes 15 m2</t>
  </si>
  <si>
    <t>m2</t>
  </si>
  <si>
    <t>CS ÚRS 2019 01</t>
  </si>
  <si>
    <t>4</t>
  </si>
  <si>
    <t>-207206574</t>
  </si>
  <si>
    <t>VV</t>
  </si>
  <si>
    <t>"viz.příloha D.1  Technická zpráva"</t>
  </si>
  <si>
    <t>"odstranění pro hydrant" 1,0*1,0</t>
  </si>
  <si>
    <t>113107322</t>
  </si>
  <si>
    <t>Odstranění podkladu z kameniva drceného tl 200 mm strojně pl do 50 m2</t>
  </si>
  <si>
    <t>1032430450</t>
  </si>
  <si>
    <t>"viz.příloha D 1. Technická zpráva "</t>
  </si>
  <si>
    <t>"štěrková cesta" (15,4*0,80)+(3*1)+(2*1)+(1,5*1,5)*4</t>
  </si>
  <si>
    <t>3</t>
  </si>
  <si>
    <t>113107223</t>
  </si>
  <si>
    <t>Odstranění podkladu pl přes 200 m2 z kameniva drceného tl 300 mm</t>
  </si>
  <si>
    <t>1121630911</t>
  </si>
  <si>
    <t>"viz.příloha D.1 Technická zpráva "</t>
  </si>
  <si>
    <t>"asfalt_místní" (83,3*0,80)+(2*0,80)+(4*2)+(4*1)+(2*2)*2+(2*1,2)+(1,5*0,70)*8</t>
  </si>
  <si>
    <t>"asfalt_SUS" (25*0,80)+(1,5*0,70)*3+(1,5*0,35)</t>
  </si>
  <si>
    <t>113107242</t>
  </si>
  <si>
    <t>Odstranění podkladu pl přes 200 m2 živičných tl 100 mm</t>
  </si>
  <si>
    <t>142990211</t>
  </si>
  <si>
    <t>"asfalt_místní"  (83,3*1,80)+(2*1,80)+(5*3)+(5*1,5)+(3*3)*2+(3*1,7)+(2,5*0,12)*8</t>
  </si>
  <si>
    <t>113107344</t>
  </si>
  <si>
    <t>Odstranění podkladu živičného tl 200 mm strojně pl do 50 m2</t>
  </si>
  <si>
    <t>2095544606</t>
  </si>
  <si>
    <t>"asfalt_SUS" (25*1,80)+(2,5*1,2)*3+(2,5*0,85)</t>
  </si>
  <si>
    <t>6</t>
  </si>
  <si>
    <t>113202111</t>
  </si>
  <si>
    <t>Vytrhání obrub krajníků obrubníků stojatých</t>
  </si>
  <si>
    <t>m</t>
  </si>
  <si>
    <t>1592613545</t>
  </si>
  <si>
    <t>7</t>
  </si>
  <si>
    <t>115101201</t>
  </si>
  <si>
    <t>Čerpání vody na dopravní výšku do 10 m průměrný přítok do 500 l/min</t>
  </si>
  <si>
    <t>hod</t>
  </si>
  <si>
    <t>-961811782</t>
  </si>
  <si>
    <t>"viz.příloha D 1.  Technická zpráva"</t>
  </si>
  <si>
    <t>379</t>
  </si>
  <si>
    <t>"čerpání ve strojových jamách" 48*6</t>
  </si>
  <si>
    <t>8</t>
  </si>
  <si>
    <t>115101301</t>
  </si>
  <si>
    <t>Pohotovost čerpací soupravy pro dopravní výšku do 10 m přítok do 500 l/min</t>
  </si>
  <si>
    <t>den</t>
  </si>
  <si>
    <t>1021763497</t>
  </si>
  <si>
    <t>"viz.příloha D 1. Technická zpráva"</t>
  </si>
  <si>
    <t>37,9</t>
  </si>
  <si>
    <t>"čerpání ve strojových jamách" 4,8*6</t>
  </si>
  <si>
    <t>9</t>
  </si>
  <si>
    <t>119001401</t>
  </si>
  <si>
    <t>Dočasné zajištění potrubí ocelového nebo litinového DN do 200</t>
  </si>
  <si>
    <t>2082651748</t>
  </si>
  <si>
    <t>(12*0,8)+(7*0,80)+2,0</t>
  </si>
  <si>
    <t>10</t>
  </si>
  <si>
    <t>119001405</t>
  </si>
  <si>
    <t>Dočasné zajištění potrubí z PE DN do 200 mm</t>
  </si>
  <si>
    <t>-1955648812</t>
  </si>
  <si>
    <t>(8*0,80)+(2+2)</t>
  </si>
  <si>
    <t>11</t>
  </si>
  <si>
    <t>119001406</t>
  </si>
  <si>
    <t>Dočasné zajištění potrubí z PE DN do 500 mm</t>
  </si>
  <si>
    <t>29036074</t>
  </si>
  <si>
    <t>5*0,80</t>
  </si>
  <si>
    <t>12</t>
  </si>
  <si>
    <t>119001421</t>
  </si>
  <si>
    <t>Dočasné zajištění kabelů a kabelových tratí ze 3 volně ložených kabelů</t>
  </si>
  <si>
    <t>1055721521</t>
  </si>
  <si>
    <t>8*0,80</t>
  </si>
  <si>
    <t>"zajištění kabelu v jámě" 1,0</t>
  </si>
  <si>
    <t>13</t>
  </si>
  <si>
    <t>120001101</t>
  </si>
  <si>
    <t>Příplatek za ztížení vykopávky v blízkosti podzemního vedení</t>
  </si>
  <si>
    <t>m3</t>
  </si>
  <si>
    <t>-390885071</t>
  </si>
  <si>
    <t>(2*0,80*1,7)*7+(2*0,80*1,0)*8+(2*0,8*1,1)*12+(2*0,80*2,0)*13</t>
  </si>
  <si>
    <t>(1*0,80*1,0)+(2*0,80*1,7)+(4*0,80*2,0)</t>
  </si>
  <si>
    <t>14</t>
  </si>
  <si>
    <t>132201203</t>
  </si>
  <si>
    <t>Hloubení rýh š do 2000 mm v hornině tř. 3 objemu do 5000 m3</t>
  </si>
  <si>
    <t>-95530044</t>
  </si>
  <si>
    <t>"z výpisu objemu zem.prací"</t>
  </si>
  <si>
    <t>"řad S - výkop" 751,71+8,8</t>
  </si>
  <si>
    <t>"přípojka hydrantu - výkop" 2*0,80*2,69</t>
  </si>
  <si>
    <t>"propojení stávajícího řadu" (2+2)*0,80*1,7</t>
  </si>
  <si>
    <t>"strojové zatahovací jámy" (4,0*2,0*2,0)*6</t>
  </si>
  <si>
    <t>"přípojkové jámy" (2,0*2,0*2,0)*6</t>
  </si>
  <si>
    <t>"startovací jáma protlaku-rozšíření" (3*2*2,2-3*0,80*1,7)+(3*2*2,0-3*0,8*1,5)</t>
  </si>
  <si>
    <t>"cílová jáma protlaku-rozšíření" (2*2*2,2-2*0,8*1,7)+(2*2*2,0-2*0,8*1,5)</t>
  </si>
  <si>
    <t>"štěrkový vsakovací prostor" (1*0,5*1,7)*10</t>
  </si>
  <si>
    <t>"výkop pro skruž - označení hydrantu, šoupátka" (1,5*1,5*0,35)*7</t>
  </si>
  <si>
    <t>"výkop pro patku pro sloupek na označení hydrantu, šoupátka"  (0,25*0,25*0,3)*7</t>
  </si>
  <si>
    <t>"výkop pro napojení na stáv.vodovod" (2*2*1,7)*1</t>
  </si>
  <si>
    <t>"výkop pro přepojení stáv. řadu" (2*2*1,7)*2</t>
  </si>
  <si>
    <t>"sonda na zjištění stáv.sítí" (1,5*1,5*1,0)*7+(1,5*1,5*1,1)*12+(1,5*1,5*1,7)*7+(1,5*1,5*2,0)*6</t>
  </si>
  <si>
    <t>"drenáž" 0,20*0,20*350,0</t>
  </si>
  <si>
    <t>-"protlak" (7*0,80*1,8)-(7*0,80*1,54)</t>
  </si>
  <si>
    <t>-"štěrk" (15,4*0,80*0,20)-(3*0,6*0,20)-(2*1*0,20)-(1,5*1,5*0,20)*4</t>
  </si>
  <si>
    <t>-"asfalt místní" (83,3*0,80*0,40)-(2*0,80*0,40)-(2*2*0,40)*3-(4*2*0,40)*1-(4*1*0,40)*1-(1,5*1,5*0,40)*8-(2*0,6*0,40)*1</t>
  </si>
  <si>
    <t>-"asfalt SUS" (25*0,80*0,50)-(1,5*1,5*0,50)*3-(1,5*0,75*0,50)*1</t>
  </si>
  <si>
    <t>-"tráva" (423,5*0,80*0,25)-(2*0,80*0,25)-(2*0,80*0,25)</t>
  </si>
  <si>
    <t>-"tráva" (4*1*0,25)*1-(4*2*0,25)*3-(3*2*0,25)*1-(3*1,2*0,25)-(3*1*0,25)*1-(3*0,6*0,25)-(2*2*0,25)*6-(2*0,6*0,25)*1-(1,5*1,5*0,25)*16-(1,5*0,75*0,25)*1</t>
  </si>
  <si>
    <t>zepráce*0,50</t>
  </si>
  <si>
    <t>132201209</t>
  </si>
  <si>
    <t>Příplatek za lepivost k hloubení rýh š do 2000 mm v hornině tř. 3</t>
  </si>
  <si>
    <t>M3</t>
  </si>
  <si>
    <t>-1384245480</t>
  </si>
  <si>
    <t>16</t>
  </si>
  <si>
    <t>132301203</t>
  </si>
  <si>
    <t>Hloubení rýh š do 2000 mm v hornině tř. 4 objemu do 5000 m3</t>
  </si>
  <si>
    <t>-1676089447</t>
  </si>
  <si>
    <t>zepráce*0,30</t>
  </si>
  <si>
    <t>132301209</t>
  </si>
  <si>
    <t>Příplatek za lepivost k hloubení rýh š do 2000 mm v hornině tř. 4</t>
  </si>
  <si>
    <t>1460031585</t>
  </si>
  <si>
    <t>18</t>
  </si>
  <si>
    <t>132401201</t>
  </si>
  <si>
    <t>Hloubení rýh š do 2000 mm v hornině tř. 5</t>
  </si>
  <si>
    <t>1748246922</t>
  </si>
  <si>
    <t>zepráce*0,20</t>
  </si>
  <si>
    <t>19</t>
  </si>
  <si>
    <t>138401201</t>
  </si>
  <si>
    <t>Dolamování hloubených vykopávek rýh ve vrstvě tl do 500 mm v hornině tř. 5</t>
  </si>
  <si>
    <t>-1156017167</t>
  </si>
  <si>
    <t>zepráce*0,20*0,50</t>
  </si>
  <si>
    <t>20</t>
  </si>
  <si>
    <t>141721116</t>
  </si>
  <si>
    <t>Řízený zemní protlak hloubky do 6 m vnějšího průměru do 225 mm v hornině tř 1 až 4</t>
  </si>
  <si>
    <t>-910206643</t>
  </si>
  <si>
    <t>"viz.příloha D.1  Technická zpráva, příloha D.5 Křížení s komunikací"</t>
  </si>
  <si>
    <t>"protlak P2 - chránička PE225" 7,0</t>
  </si>
  <si>
    <t>141721117</t>
  </si>
  <si>
    <t>Řízený zemní protlak hloubky do 6 m vnějšího průměru do 315 mm v hornině tř 1 až 4</t>
  </si>
  <si>
    <t>-2066536048</t>
  </si>
  <si>
    <t>"protlak P1 - chránička PE280" 7,0</t>
  </si>
  <si>
    <t>22</t>
  </si>
  <si>
    <t>151101101</t>
  </si>
  <si>
    <t>Zřízení příložného pažení a rozepření stěn rýh hl do 2 m</t>
  </si>
  <si>
    <t>-336778025</t>
  </si>
  <si>
    <t>"řad S" 1639,64</t>
  </si>
  <si>
    <t>"strojové zatahovací jámy" (4*2+2*2)*2,0*6</t>
  </si>
  <si>
    <t>"přípojkové jámy" (4*2*2,0)*6</t>
  </si>
  <si>
    <t>"startovací jáma protlaku" (3*2+2*2)*2,0</t>
  </si>
  <si>
    <t>"cílová jáma protlaku" (4*2)*2,0</t>
  </si>
  <si>
    <t>"výkop pro napojení na stáv.vodovod" (4*2*1,7)</t>
  </si>
  <si>
    <t>"výkop pro přepojení stáv. řadu" (4*2*1,7)*2</t>
  </si>
  <si>
    <t>"sonda na zjištění stáv.sítí" (4*1,5*1,7)*12</t>
  </si>
  <si>
    <t>-"protlak" (7*1,8*2)-(7*1,54*2)</t>
  </si>
  <si>
    <t>151101111</t>
  </si>
  <si>
    <t>Odstranění příložného pažení a rozepření stěn rýh hl do 2 m</t>
  </si>
  <si>
    <t>1696869189</t>
  </si>
  <si>
    <t>24</t>
  </si>
  <si>
    <t>151101102</t>
  </si>
  <si>
    <t>Zřízení příložného pažení a rozepření stěn rýh hl do 4 m</t>
  </si>
  <si>
    <t>-2064594680</t>
  </si>
  <si>
    <t>"řad S" 256,4</t>
  </si>
  <si>
    <t>"přípojka pro hydrant" 2*2,69*2</t>
  </si>
  <si>
    <t>"startovací jáma protlaku" (3*2+2*2)*2,2</t>
  </si>
  <si>
    <t>"cílová jáma prolaku" (4*2)*2,2</t>
  </si>
  <si>
    <t>25</t>
  </si>
  <si>
    <t>151101112</t>
  </si>
  <si>
    <t>Odstranění příložného pažení a rozepření stěn rýh hl do 4 m</t>
  </si>
  <si>
    <t>114011669</t>
  </si>
  <si>
    <t>26</t>
  </si>
  <si>
    <t>161101101</t>
  </si>
  <si>
    <t>Svislé přemístění výkopku z horniny tř. 1 až 4 hl výkopu do 2,5 m</t>
  </si>
  <si>
    <t>1661195645</t>
  </si>
  <si>
    <t>(zepráce-sv_4)*0,80*0,5</t>
  </si>
  <si>
    <t>27</t>
  </si>
  <si>
    <t>161101102</t>
  </si>
  <si>
    <t>Svislé přemístění výkopku z horniny tř. 1 až 4 hl výkopu do 4 m</t>
  </si>
  <si>
    <t>-313054877</t>
  </si>
  <si>
    <t>sv_4*0,80*0,5</t>
  </si>
  <si>
    <t>28</t>
  </si>
  <si>
    <t>161101151</t>
  </si>
  <si>
    <t>Svislé přemístění výkopku z horniny tř. 5 až 7 hl výkopu do 2,5 m</t>
  </si>
  <si>
    <t>1408860898</t>
  </si>
  <si>
    <t>(zepráce-sv_4)*0,20*0,5</t>
  </si>
  <si>
    <t>29</t>
  </si>
  <si>
    <t>161101152</t>
  </si>
  <si>
    <t>Svislé přemístění výkopku z horniny tř. 5 až 7 hl výkopu do 4 m</t>
  </si>
  <si>
    <t>-529694980</t>
  </si>
  <si>
    <t>sv_4*0,20*0,50</t>
  </si>
  <si>
    <t>30</t>
  </si>
  <si>
    <t>162701105</t>
  </si>
  <si>
    <t>Vodorovné přemístění do 10000 m výkopku/sypaniny z horniny tř. 1 až 4</t>
  </si>
  <si>
    <t>-2003841354</t>
  </si>
  <si>
    <t>"Vytlačená kubatura :"</t>
  </si>
  <si>
    <t>"lože pod potrubí"</t>
  </si>
  <si>
    <t>"řad S ve výkopu" 555*0,80*0,10</t>
  </si>
  <si>
    <t>-"protlak" (7+7)*0,80*0,10</t>
  </si>
  <si>
    <t>"v jámách" (3*6+2*6)*1*0,30</t>
  </si>
  <si>
    <t>"přípojka hydrantu" 2*0,80*0,10</t>
  </si>
  <si>
    <t>"obsyp"</t>
  </si>
  <si>
    <t>"řad S ve výkopu" (182,5*0,80*0,45)+(372,5*0,80*0,40)</t>
  </si>
  <si>
    <t>-"protlak" (7*0,80*0,45)-(7*0,80*0,40)</t>
  </si>
  <si>
    <t>"přípojka hydrantu" 2*0,80*0,40</t>
  </si>
  <si>
    <t>"v jámách" (3*2+2*2)*1,0*0,45+(3*4+2*4)*1,0*0,40</t>
  </si>
  <si>
    <t>"beton.bloky"</t>
  </si>
  <si>
    <t>22*0,2*0,5*0,80</t>
  </si>
  <si>
    <t>"štěrkový vsakovací prostor" (1*0,5*0,5)*10</t>
  </si>
  <si>
    <t>"skruž na označení hydrantu, šoupátka" (3,14*(1,2)^2/4*0,25)*7</t>
  </si>
  <si>
    <t>"podsyp skruže" (1,5*1,5*0,10)*7</t>
  </si>
  <si>
    <t>"patky pro sloupky pro označení hydrantu, šoupátka" (0,25*0,25*0,3)*7</t>
  </si>
  <si>
    <t>"drenáž" 0,20*0,20*1350,0</t>
  </si>
  <si>
    <t>"podsyp pod zatahovací zařízení" (4*2*0,20)*6</t>
  </si>
  <si>
    <t>(83,3*0,80*0,78)+(4*2*0,78)*1+(4*1*0,78)*1+(2*2*0,78)*4+(1,5*0,7*0,78)*8+(14*0,80*0,70)+(11*0,40*0,70)+(1,5*0,7*0,70)*3+(1,5*0,35*0,70)*1</t>
  </si>
  <si>
    <t>vytlač+štěrk_kom</t>
  </si>
  <si>
    <t>vod_přem*0,80</t>
  </si>
  <si>
    <t>31</t>
  </si>
  <si>
    <t>162701109</t>
  </si>
  <si>
    <t>Příplatek k vodorovnému přemístění výkopku/sypaniny z horniny tř. 1 až 4 ZKD 1000 m přes 10000 m</t>
  </si>
  <si>
    <t>-520689796</t>
  </si>
  <si>
    <t>vod_přem*0,80*32</t>
  </si>
  <si>
    <t>32</t>
  </si>
  <si>
    <t>162701155</t>
  </si>
  <si>
    <t>Vodorovné přemístění do 10000 m výkopku/sypaniny z horniny tř. 5 až 7</t>
  </si>
  <si>
    <t>1195328131</t>
  </si>
  <si>
    <t>vod_přem*0,20</t>
  </si>
  <si>
    <t>33</t>
  </si>
  <si>
    <t>162701159</t>
  </si>
  <si>
    <t>Příplatek k vodorovnému přemístění výkopku/sypaniny z horniny tř. 5 až 7 ZKD 1000 m přes 10000 m</t>
  </si>
  <si>
    <t>-1622432979</t>
  </si>
  <si>
    <t>vod_přem*0,2*32</t>
  </si>
  <si>
    <t>34</t>
  </si>
  <si>
    <t>167101102</t>
  </si>
  <si>
    <t>Nakládání výkopku z hornin tř. 1 až 4 přes 100 m3</t>
  </si>
  <si>
    <t>1919463093</t>
  </si>
  <si>
    <t>35</t>
  </si>
  <si>
    <t>167101152</t>
  </si>
  <si>
    <t>Nakládání výkopku z hornin tř. 5 až 7 přes 100 m3</t>
  </si>
  <si>
    <t>1094659440</t>
  </si>
  <si>
    <t>36</t>
  </si>
  <si>
    <t>171201201</t>
  </si>
  <si>
    <t>Uložení sypaniny na skládky</t>
  </si>
  <si>
    <t>403479782</t>
  </si>
  <si>
    <t>37</t>
  </si>
  <si>
    <t>171201211</t>
  </si>
  <si>
    <t>Poplatek za uložení stavebního odpadu - zeminy a kameniva na skládce</t>
  </si>
  <si>
    <t>t</t>
  </si>
  <si>
    <t>-2009844797</t>
  </si>
  <si>
    <t>vod_přem*1,8</t>
  </si>
  <si>
    <t>38</t>
  </si>
  <si>
    <t>174101101</t>
  </si>
  <si>
    <t>Zásyp jam, šachet rýh nebo kolem objektů sypaninou se zhutněním</t>
  </si>
  <si>
    <t>1171368767</t>
  </si>
  <si>
    <t>zepráce-vytlač</t>
  </si>
  <si>
    <t>"zásyp skruže kamenivem" (3,14*(1,0)^2/4*0,25)*7</t>
  </si>
  <si>
    <t>39</t>
  </si>
  <si>
    <t>174201101</t>
  </si>
  <si>
    <t>Zásyp jam, šachet rýh nebo kolem objektů sypaninou bez zhutnění</t>
  </si>
  <si>
    <t>-520671075</t>
  </si>
  <si>
    <t>"štěrkový vsakovací prostor"</t>
  </si>
  <si>
    <t>(1*0,5*0,5)*10</t>
  </si>
  <si>
    <t>40</t>
  </si>
  <si>
    <t>175101201</t>
  </si>
  <si>
    <t>Obsypání objektu nad přilehlým původním terénem sypaninou bez prohození, uloženou do 3 m</t>
  </si>
  <si>
    <t>-1861001256</t>
  </si>
  <si>
    <t>"řad S - ve výkopu PE160" 3,14*(0,160)^2/4*(182,5-7)</t>
  </si>
  <si>
    <t>"řad S ve výkopu PE90" 3,14*(0,090)^2/4*(372,5-7)</t>
  </si>
  <si>
    <t>"řad S - v jámách PE160" 3,14*(0,160)^2/4*(3*2+2*2)</t>
  </si>
  <si>
    <t>"řad S - v jámách PE90" 3,14*(0,090)^2/4*(3*4+2*4)</t>
  </si>
  <si>
    <t>"přípojky hydrantu" 3,14*(0,090)^2/4*2</t>
  </si>
  <si>
    <t>obsyp_-6,192</t>
  </si>
  <si>
    <t>41</t>
  </si>
  <si>
    <t>M</t>
  </si>
  <si>
    <t>5834419901</t>
  </si>
  <si>
    <t>štěrkodrť frakce 0-63</t>
  </si>
  <si>
    <t>-21769163</t>
  </si>
  <si>
    <t>"viz.příloha D 8. Uložení potrubí"</t>
  </si>
  <si>
    <t>štěrk_kom*1,8</t>
  </si>
  <si>
    <t>42</t>
  </si>
  <si>
    <t>5834387201</t>
  </si>
  <si>
    <t>kamenivo drcené hrubé frakce 8-16</t>
  </si>
  <si>
    <t>-1162284739</t>
  </si>
  <si>
    <t>"viz.příloha D.1 Technická zpráva"</t>
  </si>
  <si>
    <t>zásyp_skruže*1,8</t>
  </si>
  <si>
    <t>43</t>
  </si>
  <si>
    <t>58343930</t>
  </si>
  <si>
    <t>kamenivo drcené hrubé frakce 16-32</t>
  </si>
  <si>
    <t>-1889216267</t>
  </si>
  <si>
    <t>vsak*1,8</t>
  </si>
  <si>
    <t>44</t>
  </si>
  <si>
    <t>5833731001</t>
  </si>
  <si>
    <t>štěrkopísek  frakce 0-4 třída B</t>
  </si>
  <si>
    <t>-1875752366</t>
  </si>
  <si>
    <t>štěrk*1,8</t>
  </si>
  <si>
    <t>45</t>
  </si>
  <si>
    <t>574049837</t>
  </si>
  <si>
    <t>"přesun sypaniny, netýká se přesunu hmot"</t>
  </si>
  <si>
    <t>štěrk_kom+štěrk+loze_+zásyp_skruže+podsyp_skruže+podsyp_z_zarizeni+vsak</t>
  </si>
  <si>
    <t>46</t>
  </si>
  <si>
    <t>162401102</t>
  </si>
  <si>
    <t>Vodorovné přemístění do 2000 m výkopku/sypaniny z horniny tř. 1 až 4</t>
  </si>
  <si>
    <t>632637426</t>
  </si>
  <si>
    <t>47</t>
  </si>
  <si>
    <t>121101101</t>
  </si>
  <si>
    <t>Sejmutí ornice s přemístěním na vzdálenost do 50 m</t>
  </si>
  <si>
    <t>1469754468</t>
  </si>
  <si>
    <t>"tráva" (423,5*3,0*0,25)+(2*0,8*0,25)+(2*0,8*0,25)</t>
  </si>
  <si>
    <t>48</t>
  </si>
  <si>
    <t>00572470</t>
  </si>
  <si>
    <t>osivo směs travní univerzál</t>
  </si>
  <si>
    <t>kg</t>
  </si>
  <si>
    <t>1222004674</t>
  </si>
  <si>
    <t>"tráva" (423,5*3,0+2*3,0+2*3,0)*0,03</t>
  </si>
  <si>
    <t>49</t>
  </si>
  <si>
    <t>181301114</t>
  </si>
  <si>
    <t>Rozprostření ornice tl vrstvy do 250 mm pl přes 500 m2 v rovině nebo ve svahu do 1:5</t>
  </si>
  <si>
    <t>-1701525397</t>
  </si>
  <si>
    <t>"tráva" (423,5*3,0)+(2*0,80)+(2*0,80)</t>
  </si>
  <si>
    <t>50</t>
  </si>
  <si>
    <t>181451121</t>
  </si>
  <si>
    <t>Založení lučního trávníku výsevem plochy přes 1000 m2 v rovině a ve svahu do 1:5</t>
  </si>
  <si>
    <t>1240665619</t>
  </si>
  <si>
    <t>Zakládání</t>
  </si>
  <si>
    <t>51</t>
  </si>
  <si>
    <t>212752212</t>
  </si>
  <si>
    <t>Trativod z drenážních trubek plastových flexibilních D do 100 mm včetně lože otevřený výkop</t>
  </si>
  <si>
    <t>308586985</t>
  </si>
  <si>
    <t>350,0</t>
  </si>
  <si>
    <t>Svislé a kompletní konstrukce</t>
  </si>
  <si>
    <t>52</t>
  </si>
  <si>
    <t>3489311211</t>
  </si>
  <si>
    <t>Rozebrání a oprava plotových podezdívek</t>
  </si>
  <si>
    <t>kus</t>
  </si>
  <si>
    <t>-1158161521</t>
  </si>
  <si>
    <t>"viz.příloha D1 Technická zpráva"</t>
  </si>
  <si>
    <t>53</t>
  </si>
  <si>
    <t>3489311212</t>
  </si>
  <si>
    <t>Rozebrání a oprava kamenné zídky</t>
  </si>
  <si>
    <t>-6354108</t>
  </si>
  <si>
    <t>54</t>
  </si>
  <si>
    <t>5923253501</t>
  </si>
  <si>
    <t xml:space="preserve">patka betonová prefabrikovaná  25x25x30 cm </t>
  </si>
  <si>
    <t>839131113</t>
  </si>
  <si>
    <t>"patka pro osazení sloupku na orientační tabulku"</t>
  </si>
  <si>
    <t>Vodorovné konstrukce</t>
  </si>
  <si>
    <t>55</t>
  </si>
  <si>
    <t>451573111</t>
  </si>
  <si>
    <t>Lože pod potrubí otevřený výkop ze štěrkopísku</t>
  </si>
  <si>
    <t>-423597831</t>
  </si>
  <si>
    <t>"podsyp zatahovacího zařízení - štěrk 8/16" (4*2*0,20)*6</t>
  </si>
  <si>
    <t>56</t>
  </si>
  <si>
    <t>451577877</t>
  </si>
  <si>
    <t>Podklad nebo lože pod dlažbu vodorovný nebo do sklonu 1:5 ze štěrkopísku tl do 100 mm</t>
  </si>
  <si>
    <t>-144633561</t>
  </si>
  <si>
    <t>"viz. příloha D.8 Uložení porubí"</t>
  </si>
  <si>
    <t>"pro hydrant" 1,0*1,0</t>
  </si>
  <si>
    <t>57</t>
  </si>
  <si>
    <t>452313131</t>
  </si>
  <si>
    <t>Podkladní bloky z betonu prostého tř. C 12/15 otevřený výkop</t>
  </si>
  <si>
    <t>890892008</t>
  </si>
  <si>
    <t>58</t>
  </si>
  <si>
    <t>452353101</t>
  </si>
  <si>
    <t>Bednění podkladních bloků otevřený výkop</t>
  </si>
  <si>
    <t>M2</t>
  </si>
  <si>
    <t>1202052506</t>
  </si>
  <si>
    <t>"viz.příloha D.6  Bloky na vodovodním potrubí "</t>
  </si>
  <si>
    <t>22*2*(0,2+0,8)*0,5</t>
  </si>
  <si>
    <t>59</t>
  </si>
  <si>
    <t>462512270</t>
  </si>
  <si>
    <t>Zához z lomového kamene s proštěrkováním z terénu hmotnost do 200 kg</t>
  </si>
  <si>
    <t>424354454</t>
  </si>
  <si>
    <t>"viz.příloha D. Tecnická zpráva, příloha D.4 Křížení s vodním tokem"</t>
  </si>
  <si>
    <t>"oprava stávajícího opevnění" (5*2*0,30)*2</t>
  </si>
  <si>
    <t>Komunikace</t>
  </si>
  <si>
    <t>60</t>
  </si>
  <si>
    <t>564861111</t>
  </si>
  <si>
    <t>Podklad ze štěrkodrtě ŠD tl 200 mm</t>
  </si>
  <si>
    <t>-473656598</t>
  </si>
  <si>
    <t>"viz. příloha D.8 Uložení potrubí"</t>
  </si>
  <si>
    <t>61</t>
  </si>
  <si>
    <t>564861113</t>
  </si>
  <si>
    <t>Podklad ze štěrkodrtě ŠD tl 220 mm</t>
  </si>
  <si>
    <t>-1635872794</t>
  </si>
  <si>
    <t>62</t>
  </si>
  <si>
    <t>564871116</t>
  </si>
  <si>
    <t>Podklad ze štěrkodrtě ŠD tl. 300 mm</t>
  </si>
  <si>
    <t>-1394087396</t>
  </si>
  <si>
    <t>"asfalt_místní"  (83,3*0,80)+(2*0,80)+(4*2)+(4*1)+(2*2)*2+(2*1,2)+(1,5*0,70)*8</t>
  </si>
  <si>
    <t>63</t>
  </si>
  <si>
    <t>5671211091</t>
  </si>
  <si>
    <t>Podkladní  beton - suchá směs  tl 100 mm</t>
  </si>
  <si>
    <t>-379467233</t>
  </si>
  <si>
    <t xml:space="preserve">"viz.příloha D.8 Uložení potrubí" </t>
  </si>
  <si>
    <t>64</t>
  </si>
  <si>
    <t>567122112</t>
  </si>
  <si>
    <t>Podklad ze směsi stmelené cementem SC C 8/10 (KSC I) tl 130 mm</t>
  </si>
  <si>
    <t>445507529</t>
  </si>
  <si>
    <t>65</t>
  </si>
  <si>
    <t>573211106</t>
  </si>
  <si>
    <t>Postřik živičný spojovací z asfaltu v množství 0,20 kg/m2</t>
  </si>
  <si>
    <t>995240566</t>
  </si>
  <si>
    <t>"asfalt_místní" (83,3*1,80)+(2*1,80)+(5*3)+(5*1,5)+(3*3)*2+(3*1,7)+(2,5*0,12)*8</t>
  </si>
  <si>
    <t>66</t>
  </si>
  <si>
    <t>573111112</t>
  </si>
  <si>
    <t>Postřik živičný infiltrační s posypem z asfaltu množství 1 kg/m2</t>
  </si>
  <si>
    <t>1217369403</t>
  </si>
  <si>
    <t>"viz.příloha D.8 Uložení potrubí "</t>
  </si>
  <si>
    <t>67</t>
  </si>
  <si>
    <t>573211109</t>
  </si>
  <si>
    <t>Postřik živičný spojovací z asfaltu v množství 0,50 kg/m2</t>
  </si>
  <si>
    <t>-301474428</t>
  </si>
  <si>
    <t>"asfalt_SUS" ((25*1,80)+(2,5*1,2)*3+(2,5*0,85))*2</t>
  </si>
  <si>
    <t>68</t>
  </si>
  <si>
    <t>577134211</t>
  </si>
  <si>
    <t>Asfaltový beton vrstva obrusná ACO 11 (ABS) tř. II tl 40 mm š do 3 m z nemodifikovaného asfaltu</t>
  </si>
  <si>
    <t>-1309005493</t>
  </si>
  <si>
    <t>69</t>
  </si>
  <si>
    <t>577144211</t>
  </si>
  <si>
    <t>Asfaltový beton vrstva obrusná ACO 11 (ABS) tř. II tl 50 mm š do 3 m z nemodifikovaného asfaltu</t>
  </si>
  <si>
    <t>469793935</t>
  </si>
  <si>
    <t>70</t>
  </si>
  <si>
    <t>565135111</t>
  </si>
  <si>
    <t>Asfaltový beton vrstva podkladní ACP 16 (obalované kamenivo OKS) tl 50 mm š do 3 m</t>
  </si>
  <si>
    <t>-2097523208</t>
  </si>
  <si>
    <t>71</t>
  </si>
  <si>
    <t>565155111</t>
  </si>
  <si>
    <t>Asfaltový beton vrstva podkladní ACP 16 (obalované kamenivo OKS) tl 70 mm š do 3 m</t>
  </si>
  <si>
    <t>1776658794</t>
  </si>
  <si>
    <t>72</t>
  </si>
  <si>
    <t>577155112</t>
  </si>
  <si>
    <t>Asfaltový beton vrstva ložní ACL 16 (ABH) tl 60 mm š do 3 m z nemodifikovaného asfaltu</t>
  </si>
  <si>
    <t>372557336</t>
  </si>
  <si>
    <t>73</t>
  </si>
  <si>
    <t>596211110</t>
  </si>
  <si>
    <t>Kladení zámkové dlažby komunikací pro pěší tl 60 mm skupiny A pl do 50 m2</t>
  </si>
  <si>
    <t>CS ÚRS 2017 01</t>
  </si>
  <si>
    <t>-249433057</t>
  </si>
  <si>
    <t>Trubní vedení</t>
  </si>
  <si>
    <t>74</t>
  </si>
  <si>
    <t>850245121</t>
  </si>
  <si>
    <t>Výřez nebo výsek na potrubí z trub litinových tlakových nebo plastických hmot DN 80</t>
  </si>
  <si>
    <t>-1892691457</t>
  </si>
  <si>
    <t>"stávající potrubí LIT80 - BURSTLINING" 8</t>
  </si>
  <si>
    <t>"stávající potrubí PVC90" 1</t>
  </si>
  <si>
    <t>75</t>
  </si>
  <si>
    <t>8502451211</t>
  </si>
  <si>
    <t>Výřez nebo výsek na potrubí z trub litinových tlakových nebo plastických hmot D 63</t>
  </si>
  <si>
    <t>-244028319</t>
  </si>
  <si>
    <t>"stávající potrubí D63" 1</t>
  </si>
  <si>
    <t>76</t>
  </si>
  <si>
    <t>850265121</t>
  </si>
  <si>
    <t>Výřez nebo výsek na potrubí z trub litinových tlakových nebo plastických hmot DN 100</t>
  </si>
  <si>
    <t>-887334790</t>
  </si>
  <si>
    <t>"stávající potrubí PVC110" 1</t>
  </si>
  <si>
    <t>77</t>
  </si>
  <si>
    <t>850315121</t>
  </si>
  <si>
    <t>Výřez nebo výsek na potrubí z trub litinových tlakových nebo plastických hmot DN 150</t>
  </si>
  <si>
    <t>865462375</t>
  </si>
  <si>
    <t>"stávající potrubí LIT125 - BURSTLINING" 4</t>
  </si>
  <si>
    <t>78</t>
  </si>
  <si>
    <t>8573121221</t>
  </si>
  <si>
    <t>Spotřební materiál</t>
  </si>
  <si>
    <t>komplet</t>
  </si>
  <si>
    <t>1497560491</t>
  </si>
  <si>
    <t xml:space="preserve">"viz. příloha D.1 Technická zpráva" </t>
  </si>
  <si>
    <t>"ostatní spotřební materiál jinde neuvedený, spojovací materiál"</t>
  </si>
  <si>
    <t>79</t>
  </si>
  <si>
    <t>871161141</t>
  </si>
  <si>
    <t>Montáž potrubí z PE100 SDR 11 otevřený výkop svařovaných na tupo D 32 x 3,0 mm</t>
  </si>
  <si>
    <t>-1240381281</t>
  </si>
  <si>
    <t>"viz.příloha D.1  Technická zpráva, příloha D.3.2 + D.3.3 Schema kladečského plánu - řad S, S-1, S-2"</t>
  </si>
  <si>
    <t>"vsakovací prostor" 10*1,5</t>
  </si>
  <si>
    <t>80</t>
  </si>
  <si>
    <t>286137520</t>
  </si>
  <si>
    <t>potrubí vodovodní PE LD (rPE) D 32 x 4,4 mm</t>
  </si>
  <si>
    <t>849030360</t>
  </si>
  <si>
    <t>PE_32*1,015</t>
  </si>
  <si>
    <t>81</t>
  </si>
  <si>
    <t>871211141</t>
  </si>
  <si>
    <t>Montáž potrubí z PE100 SDR 11 otevřený výkop svařovaných na tupo D 63 x 5,8 mm</t>
  </si>
  <si>
    <t>-2018082902</t>
  </si>
  <si>
    <t>"propojení stávajícího řadu" 2,0</t>
  </si>
  <si>
    <t>82</t>
  </si>
  <si>
    <t>28613598</t>
  </si>
  <si>
    <t>potrubí dvouvrstvé PE100 s 10% signalizační vrstvou SDR 11 63x5,8 dl 12m</t>
  </si>
  <si>
    <t>-1748701926</t>
  </si>
  <si>
    <t>"propojení stávajícího řadu" 2*1,015</t>
  </si>
  <si>
    <t>83</t>
  </si>
  <si>
    <t>871251221</t>
  </si>
  <si>
    <t>Montáž potrubí z PE100 SDR 17 otevřený výkop svařovaných elektrotvarovkou D 110 x 6,6 mm</t>
  </si>
  <si>
    <t>-265278921</t>
  </si>
  <si>
    <t>84</t>
  </si>
  <si>
    <t>28613621</t>
  </si>
  <si>
    <t>potrubí dvouvrstvé PE100 s 10% signalizační vrstvou SDR 17 110x6,6 dl 12m</t>
  </si>
  <si>
    <t>-1382815481</t>
  </si>
  <si>
    <t>85</t>
  </si>
  <si>
    <t>871321151</t>
  </si>
  <si>
    <t>Montáž potrubí z PE100 SDR 17 otevřený výkop svařovaných na tupo D 160 x 9,5 mm</t>
  </si>
  <si>
    <t>-1722497358</t>
  </si>
  <si>
    <t>"řad S" 46,5+182,5</t>
  </si>
  <si>
    <t>86</t>
  </si>
  <si>
    <t>286131321</t>
  </si>
  <si>
    <t>potrubí vodovodní PE100 RC, PN 10 SDR17 6m 12m 160x9,5mm</t>
  </si>
  <si>
    <t>-1328190650</t>
  </si>
  <si>
    <t>"řad S -výkop"</t>
  </si>
  <si>
    <t>182,5*1,015</t>
  </si>
  <si>
    <t>87</t>
  </si>
  <si>
    <t>2861353102</t>
  </si>
  <si>
    <t>potrubí třívrstvé PE100 RC, SDR17,160x9,5,  6 , 12 m</t>
  </si>
  <si>
    <t>-812273825</t>
  </si>
  <si>
    <t>"PE 100, RC, SDR 17 s ochranným pláštěm a vodičem"</t>
  </si>
  <si>
    <t xml:space="preserve">"řad S - BURSTLINING"  </t>
  </si>
  <si>
    <t>46,5*1,015</t>
  </si>
  <si>
    <t>88</t>
  </si>
  <si>
    <t>871241151</t>
  </si>
  <si>
    <t>Montáž potrubí z PE100 SDR 17 otevřený výkop svařovaných na tupo D 90 x 5,4 mm</t>
  </si>
  <si>
    <t>287890545</t>
  </si>
  <si>
    <t>"řad S" 156,5+372,5</t>
  </si>
  <si>
    <t>"přípojka pro hydrant" 2,0</t>
  </si>
  <si>
    <t>89</t>
  </si>
  <si>
    <t>2861312901</t>
  </si>
  <si>
    <t>potrubí vodovodní PE100 RC, PN10 SDR17 6 m, 12 m,100 m, 90 x 5,4 mm</t>
  </si>
  <si>
    <t>-361413721</t>
  </si>
  <si>
    <t>"řad s - výkop" 372,5</t>
  </si>
  <si>
    <t>PE_90*1,015</t>
  </si>
  <si>
    <t>90</t>
  </si>
  <si>
    <t>2861312902</t>
  </si>
  <si>
    <t>potrubí třívrstvé PE100 RC, SDR17,90x5,4,  6 , 12 m</t>
  </si>
  <si>
    <t>-1801643813</t>
  </si>
  <si>
    <t>"řad S - BURSTLINING" 156,5*1,015</t>
  </si>
  <si>
    <t>91</t>
  </si>
  <si>
    <t>286136271</t>
  </si>
  <si>
    <t>potrubí vodovodní PE100  SDR 17 225x13,4 dl 12m</t>
  </si>
  <si>
    <t>-1667292451</t>
  </si>
  <si>
    <t>"příloha D.4 Křížení s vodním tokem, příloha D.5 Křížení s komunikací"</t>
  </si>
  <si>
    <t>"protlak P2" 7,0</t>
  </si>
  <si>
    <t>"překop Jalového potoka" 8,0</t>
  </si>
  <si>
    <t>"dělený překop silnice" 8,0</t>
  </si>
  <si>
    <t>PE_225*1,015</t>
  </si>
  <si>
    <t>92</t>
  </si>
  <si>
    <t>286136291</t>
  </si>
  <si>
    <t>potrubí vodovodní PE100  SDR 17 280x16,6 dl 12m</t>
  </si>
  <si>
    <t>855172925</t>
  </si>
  <si>
    <t>"příoha D.4 Křížení s vodním tokem, příloha D.5 Křížení s komunikací"</t>
  </si>
  <si>
    <t>"protlak P1" 7,0</t>
  </si>
  <si>
    <t>"překop Jalového potoka" 10,0</t>
  </si>
  <si>
    <t>PE_280*1,015</t>
  </si>
  <si>
    <t>93</t>
  </si>
  <si>
    <t>852241121</t>
  </si>
  <si>
    <t>Montáž potrubí z trub litinových tlakových přírubových normálních délek otevřený výkop DN 80</t>
  </si>
  <si>
    <t>1204525972</t>
  </si>
  <si>
    <t>1+10</t>
  </si>
  <si>
    <t>94</t>
  </si>
  <si>
    <t>55253239</t>
  </si>
  <si>
    <t>trouba přírubová litinová vodovodní  PN 10/16 DN 80 dl 400mm</t>
  </si>
  <si>
    <t>-1541825388</t>
  </si>
  <si>
    <t>10*1,02</t>
  </si>
  <si>
    <t>95</t>
  </si>
  <si>
    <t>55253247</t>
  </si>
  <si>
    <t>trouba přírubová litinová vodovodní  PN 10/16 DN 80 dl 1000mm</t>
  </si>
  <si>
    <t>133607547</t>
  </si>
  <si>
    <t>1*1,02</t>
  </si>
  <si>
    <t>96</t>
  </si>
  <si>
    <t>857242122</t>
  </si>
  <si>
    <t>Montáž litinových tvarovek jednoosých přírubových otevřený výkop DN 80</t>
  </si>
  <si>
    <t>-1126405670</t>
  </si>
  <si>
    <t>10+2</t>
  </si>
  <si>
    <t>97</t>
  </si>
  <si>
    <t>552506420</t>
  </si>
  <si>
    <t>koleno přírubové s patkou PP litinové DN 80</t>
  </si>
  <si>
    <t>-1736802676</t>
  </si>
  <si>
    <t>98</t>
  </si>
  <si>
    <t>55259982</t>
  </si>
  <si>
    <t>koleno přírubové Q tvárná litina DN80-90°</t>
  </si>
  <si>
    <t>-1058642096</t>
  </si>
  <si>
    <t>2*1,02</t>
  </si>
  <si>
    <t>99</t>
  </si>
  <si>
    <t>857312122</t>
  </si>
  <si>
    <t>Montáž litinových tvarovek jednoosých přírubových otevřený výkop DN 150</t>
  </si>
  <si>
    <t>1073873468</t>
  </si>
  <si>
    <t>100</t>
  </si>
  <si>
    <t>55253617</t>
  </si>
  <si>
    <t>přechod přírubový litinový PN 10/16 FFR-kus dl 200mm DN 150/100</t>
  </si>
  <si>
    <t>-11423360</t>
  </si>
  <si>
    <t>101</t>
  </si>
  <si>
    <t>857244122</t>
  </si>
  <si>
    <t>Montáž litinových tvarovek odbočných přírubových otevřený výkop DN 80</t>
  </si>
  <si>
    <t>-1925957393</t>
  </si>
  <si>
    <t>102</t>
  </si>
  <si>
    <t>55253510</t>
  </si>
  <si>
    <t>tvarovka přírubová litinová vodovodní s přírubovou odbočkou PN 10/40 T-kus DN 80/80</t>
  </si>
  <si>
    <t>675561905</t>
  </si>
  <si>
    <t>8*1,02</t>
  </si>
  <si>
    <t>103</t>
  </si>
  <si>
    <t>857314122</t>
  </si>
  <si>
    <t>Montáž litinových tvarovek odbočných přírubových otevřený výkop DN 150</t>
  </si>
  <si>
    <t>1044651334</t>
  </si>
  <si>
    <t>1+3</t>
  </si>
  <si>
    <t>104</t>
  </si>
  <si>
    <t>55253527</t>
  </si>
  <si>
    <t>tvarovka přírubová litinová s přírubovou odbočkou,práškový epoxid tl 250µm T-kus DN 150/80</t>
  </si>
  <si>
    <t>1654063939</t>
  </si>
  <si>
    <t>3*1,02</t>
  </si>
  <si>
    <t>105</t>
  </si>
  <si>
    <t>55253525</t>
  </si>
  <si>
    <t>tvarovka přírubová litinová s přírubovou odbočkou,práškový epoxid tl 250µm T-kus DN 150/50</t>
  </si>
  <si>
    <t>-761435887</t>
  </si>
  <si>
    <t>106</t>
  </si>
  <si>
    <t>8712411511</t>
  </si>
  <si>
    <t>Zatažení potrubí -  Berstlining PE d 160 do OSC DN 125</t>
  </si>
  <si>
    <t>-731758033</t>
  </si>
  <si>
    <t xml:space="preserve">"viz.příloha D 1. Technická zpráva" </t>
  </si>
  <si>
    <t>"řad S" 46,5</t>
  </si>
  <si>
    <t>107</t>
  </si>
  <si>
    <t>8712411514</t>
  </si>
  <si>
    <t>Zatažení potrubí -  Berstlining PE d 90 do OSC 80</t>
  </si>
  <si>
    <t>858387378</t>
  </si>
  <si>
    <t>"řad S" 156,5</t>
  </si>
  <si>
    <t>108</t>
  </si>
  <si>
    <t>8712411512</t>
  </si>
  <si>
    <t>Osazení technologie do montážní jámy</t>
  </si>
  <si>
    <t>soubor</t>
  </si>
  <si>
    <t>473366831</t>
  </si>
  <si>
    <t>109</t>
  </si>
  <si>
    <t>8712411513</t>
  </si>
  <si>
    <t>Doprava technologie na stavbu</t>
  </si>
  <si>
    <t>626682895</t>
  </si>
  <si>
    <t>110</t>
  </si>
  <si>
    <t>877211101</t>
  </si>
  <si>
    <t>Montáž elektrospojek na vodovodním potrubí z PE trub d 63</t>
  </si>
  <si>
    <t>-436635829</t>
  </si>
  <si>
    <t>111</t>
  </si>
  <si>
    <t>28615972</t>
  </si>
  <si>
    <t>elektrospojka SDR 11 PE 100 PN 16 D 63mm</t>
  </si>
  <si>
    <t>-603070844</t>
  </si>
  <si>
    <t>1*1,015</t>
  </si>
  <si>
    <t>112</t>
  </si>
  <si>
    <t>877241101</t>
  </si>
  <si>
    <t>Montáž elektrospojek na vodovodním potrubí z PE trub d 90</t>
  </si>
  <si>
    <t>1549568882</t>
  </si>
  <si>
    <t>113</t>
  </si>
  <si>
    <t>28615974</t>
  </si>
  <si>
    <t>elektrospojka SDR 17 PE 100 PN 16 D 90mm</t>
  </si>
  <si>
    <t>226283790</t>
  </si>
  <si>
    <t>51*1,015</t>
  </si>
  <si>
    <t>114</t>
  </si>
  <si>
    <t>877261101</t>
  </si>
  <si>
    <t>Montáž elektrospojek na vodovodním potrubí z PE trub d 110</t>
  </si>
  <si>
    <t>-373949685</t>
  </si>
  <si>
    <t>115</t>
  </si>
  <si>
    <t>28615975</t>
  </si>
  <si>
    <t>elektrospojka SDR 11 PE 100 PN 16 D 110mm</t>
  </si>
  <si>
    <t>-1204662440</t>
  </si>
  <si>
    <t>116</t>
  </si>
  <si>
    <t>877321101</t>
  </si>
  <si>
    <t>Montáž elektrospojek na vodovodním potrubí z PE trub d 160</t>
  </si>
  <si>
    <t>2140580090</t>
  </si>
  <si>
    <t>24+9</t>
  </si>
  <si>
    <t>117</t>
  </si>
  <si>
    <t>28614923</t>
  </si>
  <si>
    <t>elektrospojka SDR 17 PE 100 PN 10 D 160mm</t>
  </si>
  <si>
    <t>-2134040815</t>
  </si>
  <si>
    <t>24*1,015</t>
  </si>
  <si>
    <t>118</t>
  </si>
  <si>
    <t>WVN.FFD90817W</t>
  </si>
  <si>
    <t>Oblouk 11° PE100 RC SDR17 160</t>
  </si>
  <si>
    <t>1950376579</t>
  </si>
  <si>
    <t>9*1,015</t>
  </si>
  <si>
    <t>119</t>
  </si>
  <si>
    <t>877241112</t>
  </si>
  <si>
    <t>Montáž elektrokolen 90° na vodovodním potrubí z PE trub d 90</t>
  </si>
  <si>
    <t>-134142850</t>
  </si>
  <si>
    <t>120</t>
  </si>
  <si>
    <t>28653060</t>
  </si>
  <si>
    <t>elektrokoleno 90° PE 100 D 90mm</t>
  </si>
  <si>
    <t>1074353425</t>
  </si>
  <si>
    <t>121</t>
  </si>
  <si>
    <t>877211110</t>
  </si>
  <si>
    <t>Montáž elektrokolen 45° na vodovodním potrubí z PE trub d 63</t>
  </si>
  <si>
    <t>-1433080483</t>
  </si>
  <si>
    <t>122</t>
  </si>
  <si>
    <t>28614946</t>
  </si>
  <si>
    <t>elektrokoleno 45° PE 100 PN 16 D 63mm</t>
  </si>
  <si>
    <t>-523263654</t>
  </si>
  <si>
    <t>2*1,015</t>
  </si>
  <si>
    <t>123</t>
  </si>
  <si>
    <t>877241110</t>
  </si>
  <si>
    <t>Montáž elektrokolen 45° na vodovodním potrubí z PE trub d 90</t>
  </si>
  <si>
    <t>2103239191</t>
  </si>
  <si>
    <t>4+2</t>
  </si>
  <si>
    <t>124</t>
  </si>
  <si>
    <t>28614948</t>
  </si>
  <si>
    <t>elektrokoleno 45° PE 100 PN 16 D 90mm</t>
  </si>
  <si>
    <t>-1266188324</t>
  </si>
  <si>
    <t>(4+2)*1,015</t>
  </si>
  <si>
    <t>125</t>
  </si>
  <si>
    <t>877321110</t>
  </si>
  <si>
    <t>Montáž elektrokolen 45° na vodovodním potrubí z PE trub d 160</t>
  </si>
  <si>
    <t>-1539554566</t>
  </si>
  <si>
    <t>P"viz.příloha D.1  Technická zpráva, příloha D.3.2 + D.3.3 Schema kladečského plánu - řad S, S-1, S-2"</t>
  </si>
  <si>
    <t>126</t>
  </si>
  <si>
    <t>28614951</t>
  </si>
  <si>
    <t>elektrokoleno 45° PE 100 PN 16 D 160mm</t>
  </si>
  <si>
    <t>279445103</t>
  </si>
  <si>
    <t>6*1,015</t>
  </si>
  <si>
    <t>127</t>
  </si>
  <si>
    <t>8773211101</t>
  </si>
  <si>
    <t>Montáž elektrokolen 30° na vodovodním potrubí z PE trub d 160</t>
  </si>
  <si>
    <t>1456278008</t>
  </si>
  <si>
    <t>128</t>
  </si>
  <si>
    <t>WVN.FF5855221</t>
  </si>
  <si>
    <t>elektrokoleno 30° PE100 SDR17 160</t>
  </si>
  <si>
    <t>-1785486658</t>
  </si>
  <si>
    <t>129</t>
  </si>
  <si>
    <t>8772411101</t>
  </si>
  <si>
    <t>Montáž elektrokolen 30° na vodovodním potrubí z PE trub d 90</t>
  </si>
  <si>
    <t>-1783109390</t>
  </si>
  <si>
    <t>130</t>
  </si>
  <si>
    <t>WVN.FF58551</t>
  </si>
  <si>
    <t>elektrokoleno 30° PE100 SDR17 90</t>
  </si>
  <si>
    <t>714184898</t>
  </si>
  <si>
    <t>7*1,015</t>
  </si>
  <si>
    <t>131</t>
  </si>
  <si>
    <t>877321115</t>
  </si>
  <si>
    <t>Montáž elektro T-kusů redukovaných na vodovodním potrubí z PE trub d 160/90</t>
  </si>
  <si>
    <t>-525250000</t>
  </si>
  <si>
    <t>132</t>
  </si>
  <si>
    <t>28614969</t>
  </si>
  <si>
    <t>elektrotvarovka T-kus redukovaný PE 100 PN 16 D 160-90mm</t>
  </si>
  <si>
    <t>1784499134</t>
  </si>
  <si>
    <t>133</t>
  </si>
  <si>
    <t>891173111</t>
  </si>
  <si>
    <t>Montáž vodovodního ventilu hlavního pro přípojky DN 32</t>
  </si>
  <si>
    <t>855085493</t>
  </si>
  <si>
    <t>134</t>
  </si>
  <si>
    <t>HWL.313000103216</t>
  </si>
  <si>
    <t>VENTIL ISO DOMOVNÍ PŘÍPOJKY ROHOVÝ 32-5/4"</t>
  </si>
  <si>
    <t>-1044747014</t>
  </si>
  <si>
    <t>26*1,01</t>
  </si>
  <si>
    <t>135</t>
  </si>
  <si>
    <t>9502050100031</t>
  </si>
  <si>
    <t>SOUPRAVA ZEMNÍ TELESKOPICKÁ PRO DOMOVNÍ PŘÍPOJKY</t>
  </si>
  <si>
    <t>42471704</t>
  </si>
  <si>
    <t>136</t>
  </si>
  <si>
    <t>HWL.797410000016</t>
  </si>
  <si>
    <t>SYNOFLEX - SPOJKA 100 (104-132)</t>
  </si>
  <si>
    <t>12186270</t>
  </si>
  <si>
    <t>1*1,01</t>
  </si>
  <si>
    <t>137</t>
  </si>
  <si>
    <t>HWL.797408000016</t>
  </si>
  <si>
    <t>SYNOFLEX - SPOJKA 80 (85-105)</t>
  </si>
  <si>
    <t>-111714660</t>
  </si>
  <si>
    <t>138</t>
  </si>
  <si>
    <t>HWL.797405000016</t>
  </si>
  <si>
    <t>SYNOFLEX - SPOJKA 50 (56-71)</t>
  </si>
  <si>
    <t>886878780</t>
  </si>
  <si>
    <t>139</t>
  </si>
  <si>
    <t>891211112</t>
  </si>
  <si>
    <t>Montáž vodovodních šoupátek otevřený výkop DN 50</t>
  </si>
  <si>
    <t>1403796997</t>
  </si>
  <si>
    <t>140</t>
  </si>
  <si>
    <t>422213011</t>
  </si>
  <si>
    <t>šoupátko Š50</t>
  </si>
  <si>
    <t>-653580932</t>
  </si>
  <si>
    <t>141</t>
  </si>
  <si>
    <t>891241112</t>
  </si>
  <si>
    <t>Montáž vodovodních šoupátek otevřený výkop DN 80</t>
  </si>
  <si>
    <t>487561584</t>
  </si>
  <si>
    <t>14+1</t>
  </si>
  <si>
    <t>142</t>
  </si>
  <si>
    <t>4222362601</t>
  </si>
  <si>
    <t>šoupátko  Š80</t>
  </si>
  <si>
    <t>-1009166277</t>
  </si>
  <si>
    <t>(14+1)*1,01</t>
  </si>
  <si>
    <t>143</t>
  </si>
  <si>
    <t>891261112</t>
  </si>
  <si>
    <t>Montáž vodovodních šoupátek otevřený výkop DN 100</t>
  </si>
  <si>
    <t>-1795429451</t>
  </si>
  <si>
    <t>144</t>
  </si>
  <si>
    <t>422213041</t>
  </si>
  <si>
    <t>šoupátko Š100</t>
  </si>
  <si>
    <t>-964140726</t>
  </si>
  <si>
    <t>145</t>
  </si>
  <si>
    <t>891311112</t>
  </si>
  <si>
    <t>Montáž vodovodních šoupátek otevřený výkop DN 150</t>
  </si>
  <si>
    <t>-800216035</t>
  </si>
  <si>
    <t>146</t>
  </si>
  <si>
    <t>4222362603</t>
  </si>
  <si>
    <t>šoupátko  Š 150</t>
  </si>
  <si>
    <t>-1604569967</t>
  </si>
  <si>
    <t>2*1,01</t>
  </si>
  <si>
    <t>147</t>
  </si>
  <si>
    <t>4229106701</t>
  </si>
  <si>
    <t>zemní souprava teleskopická  1,35-1,80</t>
  </si>
  <si>
    <t>367490292</t>
  </si>
  <si>
    <t>17+1</t>
  </si>
  <si>
    <t>148</t>
  </si>
  <si>
    <t>HWL.950110000001</t>
  </si>
  <si>
    <t>SOUPRAVA ZEMNÍ TELESKOPICKÁ PRODLOUŽENÁ- 2,5 m</t>
  </si>
  <si>
    <t>-2099779402</t>
  </si>
  <si>
    <t>149</t>
  </si>
  <si>
    <t>891247111</t>
  </si>
  <si>
    <t>Montáž hydrantů podzemních DN 80</t>
  </si>
  <si>
    <t>-150780896</t>
  </si>
  <si>
    <t>150</t>
  </si>
  <si>
    <t>4227359501</t>
  </si>
  <si>
    <t>hydrant  podzemní DN80 PN16 krycí hloubka 1500 mm</t>
  </si>
  <si>
    <t>-896089061</t>
  </si>
  <si>
    <t>151</t>
  </si>
  <si>
    <t>891247211</t>
  </si>
  <si>
    <t>Montáž hydrantů nadzemních DN 80</t>
  </si>
  <si>
    <t>741447933</t>
  </si>
  <si>
    <t>152</t>
  </si>
  <si>
    <t>HWL.K22008015016</t>
  </si>
  <si>
    <t>HYDRANT DUO NADZEMNÍ TUHÝ 2B 80/1,5 m</t>
  </si>
  <si>
    <t>1926517147</t>
  </si>
  <si>
    <t>"požární"</t>
  </si>
  <si>
    <t>153</t>
  </si>
  <si>
    <t>5525064202</t>
  </si>
  <si>
    <t>hydrantová drenáž</t>
  </si>
  <si>
    <t>852637189</t>
  </si>
  <si>
    <t>154</t>
  </si>
  <si>
    <t>891319111</t>
  </si>
  <si>
    <t>Montáž navrtávacích pasů na potrubí z jakýchkoli trub DN 150</t>
  </si>
  <si>
    <t>1686910143</t>
  </si>
  <si>
    <t>155</t>
  </si>
  <si>
    <t>HWL.531016005416</t>
  </si>
  <si>
    <t>PAS NAVRTÁVACÍ UZAVÍRACÍ HAKU 160-5/4"</t>
  </si>
  <si>
    <t>881681561</t>
  </si>
  <si>
    <t>5*1,01</t>
  </si>
  <si>
    <t>156</t>
  </si>
  <si>
    <t>891249111</t>
  </si>
  <si>
    <t>Montáž navrtávacích pasů na potrubí z jakýchkoli trub DN 80</t>
  </si>
  <si>
    <t>-123864066</t>
  </si>
  <si>
    <t>157</t>
  </si>
  <si>
    <t>HWL.531009005416</t>
  </si>
  <si>
    <t>PAS NAVRTÁVACÍ UZAVÍRACÍ HAKU 90-5/4''</t>
  </si>
  <si>
    <t>-1848405573</t>
  </si>
  <si>
    <t>21*1,01</t>
  </si>
  <si>
    <t>158</t>
  </si>
  <si>
    <t>879171111</t>
  </si>
  <si>
    <t>Montáž vodovodní přípojky na potrubí DN 32</t>
  </si>
  <si>
    <t>251459171</t>
  </si>
  <si>
    <t>159</t>
  </si>
  <si>
    <t>8913191111</t>
  </si>
  <si>
    <t>Montáž lemových nákružků s přírubouna potrubí z jakýchkoli trub DN 150</t>
  </si>
  <si>
    <t>575751127</t>
  </si>
  <si>
    <t>160</t>
  </si>
  <si>
    <t>WVN.FF485541W</t>
  </si>
  <si>
    <t>Lemový nákružek PE100 SDR17 160</t>
  </si>
  <si>
    <t>145515402</t>
  </si>
  <si>
    <t>8*1,015</t>
  </si>
  <si>
    <t>161</t>
  </si>
  <si>
    <t>WVN.PRI160XXXXX</t>
  </si>
  <si>
    <t>volná příruba PPR D 160 (k lemovému nákružku)</t>
  </si>
  <si>
    <t>864473934</t>
  </si>
  <si>
    <t>162</t>
  </si>
  <si>
    <t>8913191112</t>
  </si>
  <si>
    <t>Montáž lemových nákružků s přírubouna potrubí z jakýchkoli trub DN 100</t>
  </si>
  <si>
    <t>96735800</t>
  </si>
  <si>
    <t>163</t>
  </si>
  <si>
    <t>WVN.FF485538W</t>
  </si>
  <si>
    <t>Lemový nákružek PE100 SDR17 110</t>
  </si>
  <si>
    <t>-1662194887</t>
  </si>
  <si>
    <t>164</t>
  </si>
  <si>
    <t>WVN.PRI110NXXX</t>
  </si>
  <si>
    <t>Volná příruba PPR D 110/D100 (k lemovému nákružku)</t>
  </si>
  <si>
    <t>-296693311</t>
  </si>
  <si>
    <t>165</t>
  </si>
  <si>
    <t>8913191113</t>
  </si>
  <si>
    <t>Montáž lemových nákružků s přírubouna potrubí z jakýchkoli trub DN 80</t>
  </si>
  <si>
    <t>-144800174</t>
  </si>
  <si>
    <t>166</t>
  </si>
  <si>
    <t>WVN.FF485537W</t>
  </si>
  <si>
    <t>Lemový nákružek PE100 SDR17 90</t>
  </si>
  <si>
    <t>513636806</t>
  </si>
  <si>
    <t>19*1,015</t>
  </si>
  <si>
    <t>167</t>
  </si>
  <si>
    <t>WVN.PRI090NXXX</t>
  </si>
  <si>
    <t>Volná příruba PPR D 90/ D80 (k lemovému nákružku)</t>
  </si>
  <si>
    <t>549139527</t>
  </si>
  <si>
    <t>168</t>
  </si>
  <si>
    <t>8913191114</t>
  </si>
  <si>
    <t>Montáž lemových nákružků s přírubouna potrubí z jakýchkoli trub DN 50</t>
  </si>
  <si>
    <t>694053564</t>
  </si>
  <si>
    <t>169</t>
  </si>
  <si>
    <t>WVN.FF801010W</t>
  </si>
  <si>
    <t>Lemový nákružek PE100 SDR11 50</t>
  </si>
  <si>
    <t>1300266004</t>
  </si>
  <si>
    <t>170</t>
  </si>
  <si>
    <t>WVN.PRI063NXXX</t>
  </si>
  <si>
    <t>Volná příruba PPR D 63/ D50 (k lemovému nákružku)</t>
  </si>
  <si>
    <t>137063959</t>
  </si>
  <si>
    <t>171</t>
  </si>
  <si>
    <t>899431111</t>
  </si>
  <si>
    <t>Výšková úprava uličního vstupu nebo vpusti do 200 mm zvýšením krycího hrnce, šoupěte nebo hydrantu</t>
  </si>
  <si>
    <t>225976050</t>
  </si>
  <si>
    <t>172</t>
  </si>
  <si>
    <t>899401113</t>
  </si>
  <si>
    <t>Osazení poklopů litinových hydrantových</t>
  </si>
  <si>
    <t>-2023930561</t>
  </si>
  <si>
    <t>173</t>
  </si>
  <si>
    <t>422914520</t>
  </si>
  <si>
    <t xml:space="preserve">poklop litinový typ 522-hydrantový   </t>
  </si>
  <si>
    <t>-1590129297</t>
  </si>
  <si>
    <t>174</t>
  </si>
  <si>
    <t>4229135202</t>
  </si>
  <si>
    <t>podkladová deska hydrantová</t>
  </si>
  <si>
    <t>1057873697</t>
  </si>
  <si>
    <t>175</t>
  </si>
  <si>
    <t>899401111</t>
  </si>
  <si>
    <t>Osazení poklopů litinových ventilových</t>
  </si>
  <si>
    <t>-604461412</t>
  </si>
  <si>
    <t>176</t>
  </si>
  <si>
    <t>422914020</t>
  </si>
  <si>
    <t>poklop litinový typ 510-ventilový</t>
  </si>
  <si>
    <t>-1998948844</t>
  </si>
  <si>
    <t>177</t>
  </si>
  <si>
    <t>899401112</t>
  </si>
  <si>
    <t>Osazení poklopů litinových šoupátkových</t>
  </si>
  <si>
    <t>1046010503</t>
  </si>
  <si>
    <t>18+1</t>
  </si>
  <si>
    <t>178</t>
  </si>
  <si>
    <t>422913520</t>
  </si>
  <si>
    <t>poklop litinový typ 504-šoupátkový</t>
  </si>
  <si>
    <t>1956969787</t>
  </si>
  <si>
    <t>179</t>
  </si>
  <si>
    <t>4229135201</t>
  </si>
  <si>
    <t>podkladová deska UNI</t>
  </si>
  <si>
    <t>-1746285947</t>
  </si>
  <si>
    <t>18+26+1</t>
  </si>
  <si>
    <t>180</t>
  </si>
  <si>
    <t>8912418112</t>
  </si>
  <si>
    <t>Demontáž hydrantu nadzemního</t>
  </si>
  <si>
    <t>868065781</t>
  </si>
  <si>
    <t>181</t>
  </si>
  <si>
    <t>8912418113</t>
  </si>
  <si>
    <t>Demontáž hydrantu podzemního</t>
  </si>
  <si>
    <t>1239116406</t>
  </si>
  <si>
    <t>182</t>
  </si>
  <si>
    <t>892241111</t>
  </si>
  <si>
    <t>Tlaková zkouška vodou potrubí do 80</t>
  </si>
  <si>
    <t>-345331864</t>
  </si>
  <si>
    <t>156,5+372,5+2</t>
  </si>
  <si>
    <t>183</t>
  </si>
  <si>
    <t>892351111</t>
  </si>
  <si>
    <t>Tlaková zkouška vodou potrubí DN 150 nebo 200</t>
  </si>
  <si>
    <t>2074043183</t>
  </si>
  <si>
    <t>46,5+182,5</t>
  </si>
  <si>
    <t>184</t>
  </si>
  <si>
    <t>892273121</t>
  </si>
  <si>
    <t>Proplach a desinfekce vodovodního potrubí DN od 80 do 125</t>
  </si>
  <si>
    <t>CS ÚRS 2015 02</t>
  </si>
  <si>
    <t>-1530775671</t>
  </si>
  <si>
    <t>185</t>
  </si>
  <si>
    <t>892353122</t>
  </si>
  <si>
    <t>Proplach a dezinfekce vodovodního potrubí DN 150 nebo 200</t>
  </si>
  <si>
    <t>-249924822</t>
  </si>
  <si>
    <t>186</t>
  </si>
  <si>
    <t>892372111</t>
  </si>
  <si>
    <t>Zabezpečení konců potrubí DN do 300 při tlakových zkouškách vodou</t>
  </si>
  <si>
    <t>KUS</t>
  </si>
  <si>
    <t>-1642242087</t>
  </si>
  <si>
    <t>187</t>
  </si>
  <si>
    <t>899712111</t>
  </si>
  <si>
    <t>Orientační tabulky na zdivu</t>
  </si>
  <si>
    <t>-815463809</t>
  </si>
  <si>
    <t>12+1</t>
  </si>
  <si>
    <t>188</t>
  </si>
  <si>
    <t>899713111</t>
  </si>
  <si>
    <t>Orientační tabulky na sloupku betonovém nebo ocelovém</t>
  </si>
  <si>
    <t>-857571701</t>
  </si>
  <si>
    <t>189</t>
  </si>
  <si>
    <t>5534225001</t>
  </si>
  <si>
    <t>sloupek ocel pozinkovaný 1500 mm</t>
  </si>
  <si>
    <t>-788305854</t>
  </si>
  <si>
    <t>190</t>
  </si>
  <si>
    <t>899722114</t>
  </si>
  <si>
    <t>Krytí potrubí z plastů výstražnou fólií z PVC 40 cm</t>
  </si>
  <si>
    <t>1186770148</t>
  </si>
  <si>
    <t>"viz.příloha D 1. Technická zpráva, příloha D 8. Uložení potrubí"</t>
  </si>
  <si>
    <t>(182,5+372,5+2)*1,05</t>
  </si>
  <si>
    <t>191</t>
  </si>
  <si>
    <t>8712411000</t>
  </si>
  <si>
    <t>Montáž vodiče nad potrubím ve výk.</t>
  </si>
  <si>
    <t>-758354382</t>
  </si>
  <si>
    <t>(182,5+372,5+2)*1,10</t>
  </si>
  <si>
    <t>192</t>
  </si>
  <si>
    <t>3411101201</t>
  </si>
  <si>
    <t>kabel silový s Cu jádrem CYKY 6mm2</t>
  </si>
  <si>
    <t>2032945365</t>
  </si>
  <si>
    <t>(182,5+372,5+2)*1,13</t>
  </si>
  <si>
    <t>193</t>
  </si>
  <si>
    <t>894411311</t>
  </si>
  <si>
    <t>Osazení železobetonových dílců pro šachty skruží rovných</t>
  </si>
  <si>
    <t>-1465860295</t>
  </si>
  <si>
    <t>"skruž pro označení hydrantu, šoupátka"</t>
  </si>
  <si>
    <t>194</t>
  </si>
  <si>
    <t>59225545</t>
  </si>
  <si>
    <t>skruž betonová studňová kruhová D100x50x9 cm</t>
  </si>
  <si>
    <t>-1632358474</t>
  </si>
  <si>
    <t>7*1,01</t>
  </si>
  <si>
    <t>195</t>
  </si>
  <si>
    <t>8999111241</t>
  </si>
  <si>
    <t>Kluzná objímka výšky 41 mm typ B</t>
  </si>
  <si>
    <t>299295866</t>
  </si>
  <si>
    <t>" kluzné objímky výšky 41 mm typ B - á = 1,5m"</t>
  </si>
  <si>
    <t>(3*12)+(3*7)</t>
  </si>
  <si>
    <t>196</t>
  </si>
  <si>
    <t>8999111242</t>
  </si>
  <si>
    <t>Kluzná objímka výšky 36 mm typ A</t>
  </si>
  <si>
    <t>1113430185</t>
  </si>
  <si>
    <t>" kluzné objímky výšky 36 mm typ A - á = 1,5m"</t>
  </si>
  <si>
    <t>2*14</t>
  </si>
  <si>
    <t>197</t>
  </si>
  <si>
    <t>8999111243</t>
  </si>
  <si>
    <t>Kluzná objímka výšky 36 mm typ B</t>
  </si>
  <si>
    <t>1347483536</t>
  </si>
  <si>
    <t>" kluzné objímky výšky 36 mm typ B - á = 1,5m"</t>
  </si>
  <si>
    <t>3*14</t>
  </si>
  <si>
    <t>198</t>
  </si>
  <si>
    <t>8999131351</t>
  </si>
  <si>
    <t>Uzavírací manžeta chráničky potrubí 225/90</t>
  </si>
  <si>
    <t>-1105911822</t>
  </si>
  <si>
    <t>"viz.příloha D.1  Technická zpráva, příloha D.3.2 + D.3.3 Schema kladečského plánu - řad S, S-1, S-2, příloha D.5 Křížení s komunikací"</t>
  </si>
  <si>
    <t>"příloha D.4 křížení s vodním tokem"</t>
  </si>
  <si>
    <t>"protlak P2" 2</t>
  </si>
  <si>
    <t>"překop Jalového potoka" 2</t>
  </si>
  <si>
    <t>"dělený překop silnice" 2</t>
  </si>
  <si>
    <t>199</t>
  </si>
  <si>
    <t>8999131352</t>
  </si>
  <si>
    <t>Uzavírací manžeta chráničky potrubí 280/160</t>
  </si>
  <si>
    <t>-856951387</t>
  </si>
  <si>
    <t>"protlak P1" 2</t>
  </si>
  <si>
    <t>Ostatní konstrukce a práce, bourání</t>
  </si>
  <si>
    <t>200</t>
  </si>
  <si>
    <t>916131212</t>
  </si>
  <si>
    <t>Osazení silničního obrubníku betonového stojatého bez boční opěry do lože z betonu prostého</t>
  </si>
  <si>
    <t>1169303893</t>
  </si>
  <si>
    <t>201</t>
  </si>
  <si>
    <t>919112213</t>
  </si>
  <si>
    <t>Řezání spár pro vytvoření komůrky š 10 mm hl 25 mm pro těsnící zálivku v živičném krytu</t>
  </si>
  <si>
    <t>1132377537</t>
  </si>
  <si>
    <t>(83,2+2)*2+(2*5+2*3)+(4*3)*3+(5+2*1,5)+(2*0,7)*8+(2*0,35)</t>
  </si>
  <si>
    <t>(25*2)+(2*0,7)*3+(2*0,35)</t>
  </si>
  <si>
    <t>202</t>
  </si>
  <si>
    <t>919122112</t>
  </si>
  <si>
    <t>Těsnění spár zálivkou za tepla pro komůrky š 10 mm hl 25 mm s těsnicím profilem</t>
  </si>
  <si>
    <t>1767054440</t>
  </si>
  <si>
    <t>203</t>
  </si>
  <si>
    <t>919735112</t>
  </si>
  <si>
    <t>Řezání stávajícího živičného krytu hl do 100 mm</t>
  </si>
  <si>
    <t>-963465036</t>
  </si>
  <si>
    <t>(83,2+2)*2+(2*5+2*3)+(4*3)*3+(5+2*1,5)+(4*2,5)*8</t>
  </si>
  <si>
    <t>204</t>
  </si>
  <si>
    <t>919735114</t>
  </si>
  <si>
    <t>Řezání stávajícího živičného krytu hl do 200 mm</t>
  </si>
  <si>
    <t>-1755746012</t>
  </si>
  <si>
    <t>(25*2)+(4*2,5)*3+(2,5+2*1,25)</t>
  </si>
  <si>
    <t>205</t>
  </si>
  <si>
    <t>9660718221</t>
  </si>
  <si>
    <t>Rozebrání a zpětné sestavení oplocení z drátěného pletiva se čtvercovými oky výšky do 2,0 m</t>
  </si>
  <si>
    <t>-1802400668</t>
  </si>
  <si>
    <t>"viz.příloha D 1 Technická zpráva"</t>
  </si>
  <si>
    <t>3*3</t>
  </si>
  <si>
    <t>206</t>
  </si>
  <si>
    <t>979021113</t>
  </si>
  <si>
    <t>Očištění vybouraných obrubníků a krajníků silničních při překopech inženýrských sítí</t>
  </si>
  <si>
    <t>-547580118</t>
  </si>
  <si>
    <t>207</t>
  </si>
  <si>
    <t>979051121</t>
  </si>
  <si>
    <t>Očištění zámkových dlaždic se spárováním z kameniva těženého při překopech inženýrských sítí</t>
  </si>
  <si>
    <t>-536876150</t>
  </si>
  <si>
    <t xml:space="preserve">"viz.příloha D.1 Technická zpráva" </t>
  </si>
  <si>
    <t>Přesun hmot</t>
  </si>
  <si>
    <t>208</t>
  </si>
  <si>
    <t>998276101</t>
  </si>
  <si>
    <t>Přesun hmot pro trubní vedení z trub z plastických hmot otevřený výkop</t>
  </si>
  <si>
    <t>-507225192</t>
  </si>
  <si>
    <t>271,992-146,802</t>
  </si>
  <si>
    <t>997</t>
  </si>
  <si>
    <t>Přesun sutě</t>
  </si>
  <si>
    <t>209</t>
  </si>
  <si>
    <t>997221551</t>
  </si>
  <si>
    <t>Vodorovná doprava suti ze sypkých materiálů do 1 km</t>
  </si>
  <si>
    <t>187026887</t>
  </si>
  <si>
    <t>132,548</t>
  </si>
  <si>
    <t>210</t>
  </si>
  <si>
    <t>997221559</t>
  </si>
  <si>
    <t>Příplatek ZKD 1 km u vodorovné dopravy suti ze sypkých materiálů</t>
  </si>
  <si>
    <t>205001976</t>
  </si>
  <si>
    <t>132,548*41</t>
  </si>
  <si>
    <t>211</t>
  </si>
  <si>
    <t>997221845</t>
  </si>
  <si>
    <t>Poplatek za uložení odpadu z asfaltových povrchů na skládce (skládkovné)</t>
  </si>
  <si>
    <t>-605112127</t>
  </si>
  <si>
    <t>69,595</t>
  </si>
  <si>
    <t>212</t>
  </si>
  <si>
    <t>997221855</t>
  </si>
  <si>
    <t>Poplatek za uložení odpadu z kameniva na skládce (skládkovné)</t>
  </si>
  <si>
    <t>-1787009244</t>
  </si>
  <si>
    <t>132,548-69,595</t>
  </si>
  <si>
    <t>998</t>
  </si>
  <si>
    <t>213</t>
  </si>
  <si>
    <t>998225111</t>
  </si>
  <si>
    <t>Přesun hmot pro pozemní komunikace s krytem z kamene, monolitickým betonovým nebo živičným</t>
  </si>
  <si>
    <t>-599603746</t>
  </si>
  <si>
    <t>146,802</t>
  </si>
  <si>
    <t>PSV</t>
  </si>
  <si>
    <t>Práce a dodávky PSV</t>
  </si>
  <si>
    <t>711</t>
  </si>
  <si>
    <t>Izolace proti vodě, vlhkosti a plynům</t>
  </si>
  <si>
    <t>214</t>
  </si>
  <si>
    <t>711491172</t>
  </si>
  <si>
    <t>Provedení izolace proti tlakové vodě vodorovné z textilií vrstva ochranná</t>
  </si>
  <si>
    <t>703618779</t>
  </si>
  <si>
    <t xml:space="preserve">"štěrkový vsakovací prostor" </t>
  </si>
  <si>
    <t>10*(1,0*0,5)</t>
  </si>
  <si>
    <t>215</t>
  </si>
  <si>
    <t>693110030</t>
  </si>
  <si>
    <t>geotextilie tkaná (polypropylen) PK-TEX PP 40 215 g/m2</t>
  </si>
  <si>
    <t>1803490569</t>
  </si>
  <si>
    <t>izolace_v*1,15</t>
  </si>
  <si>
    <t>216</t>
  </si>
  <si>
    <t>998711101</t>
  </si>
  <si>
    <t>Přesun hmot tonážní pro izolace proti vodě, vlhkosti a plynům v objektech výšky do 6 m</t>
  </si>
  <si>
    <t>340620566</t>
  </si>
  <si>
    <t>3,8</t>
  </si>
  <si>
    <t>13,3</t>
  </si>
  <si>
    <t>350,2</t>
  </si>
  <si>
    <t>45,5</t>
  </si>
  <si>
    <t>29,108</t>
  </si>
  <si>
    <t>13,263</t>
  </si>
  <si>
    <t>12,045</t>
  </si>
  <si>
    <t>29,145</t>
  </si>
  <si>
    <t>17,1</t>
  </si>
  <si>
    <t>2 - Vodovodní řad S – vodovodní přípojky</t>
  </si>
  <si>
    <t>169,376</t>
  </si>
  <si>
    <t>113107222</t>
  </si>
  <si>
    <t>Odstranění podkladu pl přes 200 m2 z kameniva drceného tl 200 mm</t>
  </si>
  <si>
    <t>923229825</t>
  </si>
  <si>
    <t>"štěrková cesta" (11,5*0,80)+(2*2)*5</t>
  </si>
  <si>
    <t>1401374046</t>
  </si>
  <si>
    <t>"asfalt_místní" (3,2*0,80)+(2*2)*1</t>
  </si>
  <si>
    <t>"asfalt_SUS" (1*0,80)+(2*2)*2</t>
  </si>
  <si>
    <t>-1620129819</t>
  </si>
  <si>
    <t>"asfalt_místní" (3,2*1,8)+(3*3)*1</t>
  </si>
  <si>
    <t>113107244</t>
  </si>
  <si>
    <t>Odstranění podkladu pl přes 200 m2 živičných tl 200 mm</t>
  </si>
  <si>
    <t>-82353039</t>
  </si>
  <si>
    <t>"asfalt_SUS" (1*1,8)+ (3*3)*2</t>
  </si>
  <si>
    <t>-761212309</t>
  </si>
  <si>
    <t>-1078702305</t>
  </si>
  <si>
    <t>2,3</t>
  </si>
  <si>
    <t>2021212240</t>
  </si>
  <si>
    <t>(7*0,80)+(2*0,80)</t>
  </si>
  <si>
    <t>-1341058636</t>
  </si>
  <si>
    <t>2*0,8</t>
  </si>
  <si>
    <t>544683765</t>
  </si>
  <si>
    <t>(2*0,80*1,0)*2+(2*0,80*1,1)*2+(2*0,80*1,7)*7</t>
  </si>
  <si>
    <t>1159340847</t>
  </si>
  <si>
    <t>"výkop pro přípojku" 37,5*0,80*1,7</t>
  </si>
  <si>
    <t>"jáma pro přípojku" (2*2*1,7)*18+(2*1*1,7)*8</t>
  </si>
  <si>
    <t>-"tráva" (21,8*0,80*0,25)-(2*2*0,25)*10-(2*1*0,25)*8</t>
  </si>
  <si>
    <t>-"štěrk_cesta" (11,5*0,80*0,20)-(2*2*0,20)*5</t>
  </si>
  <si>
    <t>-"asfalt_místní" (3,2*0,80*0,40)-(2*2*0,40)*1</t>
  </si>
  <si>
    <t>-"asfalt_SUS" (1*0,80*0,50)-(2*2*0,50)*2</t>
  </si>
  <si>
    <t>-234636909</t>
  </si>
  <si>
    <t>117615410</t>
  </si>
  <si>
    <t>1268641747</t>
  </si>
  <si>
    <t>1455423922</t>
  </si>
  <si>
    <t>1956180567</t>
  </si>
  <si>
    <t>"jáma pro přípojku" (4*2)*1,7*18+(2+2*1)*1,7*8</t>
  </si>
  <si>
    <t>zepráce*0,80*0,5</t>
  </si>
  <si>
    <t>-556975225</t>
  </si>
  <si>
    <t>zepráce*0,20*0,5</t>
  </si>
  <si>
    <t>(45,5-8)*0,80*0,10</t>
  </si>
  <si>
    <t>8*1*0,10</t>
  </si>
  <si>
    <t>(45,5-8)*0,80*0,35</t>
  </si>
  <si>
    <t>8*1*0,35</t>
  </si>
  <si>
    <t>(1*0,80*0,75)+(2*2*0,75)*2+(3,2*0,80*0,83)+(2*2*0,83)*1</t>
  </si>
  <si>
    <t>-1694230926</t>
  </si>
  <si>
    <t>-156995047</t>
  </si>
  <si>
    <t>1488140484</t>
  </si>
  <si>
    <t>vod_přem*0,20*32</t>
  </si>
  <si>
    <t>-1434394887</t>
  </si>
  <si>
    <t>1804153800</t>
  </si>
  <si>
    <t>zásyp</t>
  </si>
  <si>
    <t>3,14*(0,032)^2/4*45,5</t>
  </si>
  <si>
    <t>obsyp_-0,037</t>
  </si>
  <si>
    <t>štěrkodrť frakce  0-63</t>
  </si>
  <si>
    <t>1224901627</t>
  </si>
  <si>
    <t>"viz.příloha D.8 Uložení potrubí"</t>
  </si>
  <si>
    <t>štěrkopísek frakce 0-4 třída B</t>
  </si>
  <si>
    <t>1129755582</t>
  </si>
  <si>
    <t>štěrk_kom+štěrk+loze_</t>
  </si>
  <si>
    <t>-1885841334</t>
  </si>
  <si>
    <t>"tráva" (21,8*3,0)+(3*3)*10+(3*1,5)*8</t>
  </si>
  <si>
    <t>-753110695</t>
  </si>
  <si>
    <t>-2075008460</t>
  </si>
  <si>
    <t>"tráva" (21,8*3)+(3*3)*10+(3*1,5)*8</t>
  </si>
  <si>
    <t>1576246205</t>
  </si>
  <si>
    <t>"tráva" (21,8*3+3*3*10+3*1,5*8)*0,03</t>
  </si>
  <si>
    <t>542056752</t>
  </si>
  <si>
    <t>676649204</t>
  </si>
  <si>
    <t>1989515275</t>
  </si>
  <si>
    <t>-1744338341</t>
  </si>
  <si>
    <t>-1643962744</t>
  </si>
  <si>
    <t>-551357492</t>
  </si>
  <si>
    <t>-255874723</t>
  </si>
  <si>
    <t>-754949629</t>
  </si>
  <si>
    <t>729796533</t>
  </si>
  <si>
    <t>"asfalt_SUS" ((1*1,8)+ (3*3)*2)*2</t>
  </si>
  <si>
    <t>-1730127029</t>
  </si>
  <si>
    <t>130951597</t>
  </si>
  <si>
    <t>1958693025</t>
  </si>
  <si>
    <t>85024512111</t>
  </si>
  <si>
    <t>Výřez na potrubí z  plastických hmot D 32</t>
  </si>
  <si>
    <t>348647050</t>
  </si>
  <si>
    <t>"výřez na stávajícím potrubí"</t>
  </si>
  <si>
    <t>8711611411</t>
  </si>
  <si>
    <t>Montáž potrubí z PE100 SDR 11 otevřený výkop svařovaných na tupo D 32 x 4,4 mm</t>
  </si>
  <si>
    <t>1874286938</t>
  </si>
  <si>
    <t>920299105</t>
  </si>
  <si>
    <t>HWL.630003203216</t>
  </si>
  <si>
    <t>TVAROVKA ISO SPOJKA 32-32</t>
  </si>
  <si>
    <t>-1139455498</t>
  </si>
  <si>
    <t>13*1,01</t>
  </si>
  <si>
    <t>631000002</t>
  </si>
  <si>
    <t>MECHANICKÁ SPOJKA  ISO 32/ 1"</t>
  </si>
  <si>
    <t>1532014746</t>
  </si>
  <si>
    <t>8791711111</t>
  </si>
  <si>
    <t>Přepojení provizorní vodovodní přípojky  DN 32</t>
  </si>
  <si>
    <t>-1048970257</t>
  </si>
  <si>
    <t>892233122</t>
  </si>
  <si>
    <t>Proplach a dezinfekce vodovodního potrubí DN od 40 do 70</t>
  </si>
  <si>
    <t>-1935266781</t>
  </si>
  <si>
    <t>889145048</t>
  </si>
  <si>
    <t>45,5*1,05</t>
  </si>
  <si>
    <t>"viz.příloha D 1. Technická zpráva, příloha D.8 Uložení potrubí"</t>
  </si>
  <si>
    <t>45,5*1,10</t>
  </si>
  <si>
    <t>45,5*1,13</t>
  </si>
  <si>
    <t>2133796070</t>
  </si>
  <si>
    <t>(3,2*2)+(1*2)+(4*3)*3</t>
  </si>
  <si>
    <t>572498687</t>
  </si>
  <si>
    <t>-1324059345</t>
  </si>
  <si>
    <t>(3,2*2)+(4*3)*1</t>
  </si>
  <si>
    <t>604989093</t>
  </si>
  <si>
    <t>(1*2)+(4*3)*2</t>
  </si>
  <si>
    <t>31,675-30,836</t>
  </si>
  <si>
    <t>27,384</t>
  </si>
  <si>
    <t>27,384*41</t>
  </si>
  <si>
    <t>12,157</t>
  </si>
  <si>
    <t>27,384-12,157</t>
  </si>
  <si>
    <t>30,836</t>
  </si>
  <si>
    <t>"řad S-1" 34,3</t>
  </si>
  <si>
    <t>"sonda na zjištění stáv.sítí" (1,5*1,5*1,0)+(1,5*1,5*1,1)+(1,5*1,5*1,7)</t>
  </si>
  <si>
    <t>-"štěrk" (6,5*0,80*0,20)</t>
  </si>
  <si>
    <t>-"zám_dlažba" (7,5*0,80*0,40)-(1,5*1,5*0,40)*2-(2*2*0,40)</t>
  </si>
  <si>
    <t>-"tráva" (13*0,80*0,25)-(1,5*1,5*0,25)</t>
  </si>
  <si>
    <t>"řad S-1" 85,8</t>
  </si>
  <si>
    <t>"sonda na zjištění stáv.sítí" (4*1,5*1,7)</t>
  </si>
  <si>
    <t>"řad S-1" 27*0,80*0,10</t>
  </si>
  <si>
    <t>"řad S-1" 27*0,80*0,40</t>
  </si>
  <si>
    <t>obsyp_-0,172</t>
  </si>
  <si>
    <t>štěrk+loze_</t>
  </si>
  <si>
    <t>871241221</t>
  </si>
  <si>
    <t>Montáž potrubí z PE100 SDR 17 otevřený výkop svařovaných elektrotvarovkou D 90 x 5,4 mm</t>
  </si>
  <si>
    <t>"viz.příloha D.1  Technická zpráva, příloha D.3.2 Schema kladečského plánu - řad S, S-1, S-2"</t>
  </si>
  <si>
    <t>"řad S-1" 27,0</t>
  </si>
  <si>
    <t>0,24</t>
  </si>
  <si>
    <t>0,5</t>
  </si>
  <si>
    <t>2,4</t>
  </si>
  <si>
    <t>3,2</t>
  </si>
  <si>
    <t>47,8</t>
  </si>
  <si>
    <t>17,6</t>
  </si>
  <si>
    <t>1,5</t>
  </si>
  <si>
    <t>03 - Vodovodní řad S-2</t>
  </si>
  <si>
    <t>0,225</t>
  </si>
  <si>
    <t>6,22</t>
  </si>
  <si>
    <t>3,149</t>
  </si>
  <si>
    <t>6,617</t>
  </si>
  <si>
    <t>0,25</t>
  </si>
  <si>
    <t>0,196</t>
  </si>
  <si>
    <t>38,394</t>
  </si>
  <si>
    <t>"štěrková cesta" (2*2)+(2*0,5)+(1,5*1,5)</t>
  </si>
  <si>
    <t>2,6</t>
  </si>
  <si>
    <t>2*1,5</t>
  </si>
  <si>
    <t>1*1,5</t>
  </si>
  <si>
    <t>(1,5*1,5*1,0)+(1,5*1,5*1,1)*2+(1,5*1,5*1,7)</t>
  </si>
  <si>
    <t>"startovací jáma protlaku" (4*2*2,0)</t>
  </si>
  <si>
    <t>"cílová jáma protlaku = jáma na napojení na stáv, řad" (2*2*2,2)</t>
  </si>
  <si>
    <t>"jáma pro hydrant" 2*2*1,7</t>
  </si>
  <si>
    <t>"štěrkový vsakovací prostor" (1*0,5*1,7)*1</t>
  </si>
  <si>
    <t>"výkop pro skruž - označení hydrantu, šoupátka" (1,5*1,5*0,35)*1</t>
  </si>
  <si>
    <t>"výkop pro patku pro sloupek na označení hydrantu, šoupátka"  (0,25*0,25*0,3)*1</t>
  </si>
  <si>
    <t>"sonda na zjištění stáv.sítí" (1,5*1,5*1,0)+(1,5*1,5*1,1)*2+(1,5*1,5*1,7)</t>
  </si>
  <si>
    <t>-"štěrk" (2*2*0,20)-(2*0,50*0,20)-(1,5*1,5*0,20)</t>
  </si>
  <si>
    <t>-"tráva" (2*2*0,25)*2-(2*1,5*0,25)-(1,5*1,5*0,25)*3</t>
  </si>
  <si>
    <t>141721112</t>
  </si>
  <si>
    <t>Řízený zemní protlak hloubky do 6 m vnějšího průměru do 90 mm v hornině tř 1 až 4</t>
  </si>
  <si>
    <t>"řad S-2" 51,0</t>
  </si>
  <si>
    <t>"startovací jáma protlaku" (4*2+2*2)*2,0</t>
  </si>
  <si>
    <t>"jáma pro hydrant" (4*2)*1,7</t>
  </si>
  <si>
    <t>"v jámách" (4+2*2)*1*0,30</t>
  </si>
  <si>
    <t>"v jámách" (4+2*2)*1,0*0,40</t>
  </si>
  <si>
    <t>3*0,2*0,5*0,80</t>
  </si>
  <si>
    <t>"štěrkový vsakovací prostor" (1*0,5*0,5)*1</t>
  </si>
  <si>
    <t>"skruž na označení hydrantu, šoupátka" (3,14*(1,2)^2/4*0,25)*1</t>
  </si>
  <si>
    <t>"podsyp skruže" (1,5*1,5*0,10)*1</t>
  </si>
  <si>
    <t>"patky pro sloupky pro označení hydrantu, šoupátka" (0,25*0,25*0,3)*1</t>
  </si>
  <si>
    <t>"zásyp skruže kamenivem" (3,14*(1,0)^2/4*0,25)*1</t>
  </si>
  <si>
    <t>(1*0,5*0,5)*1</t>
  </si>
  <si>
    <t>"řad S-2 - v jámách " 3,14*(0,090)^2/4*(4+2*2)</t>
  </si>
  <si>
    <t>obsyp_-0,051</t>
  </si>
  <si>
    <t>štěrk+loze_+zásyp_skruže+podsyp_skruže+vsak</t>
  </si>
  <si>
    <t>"tráva" (3*2*0,25)+(3*2,5*0,25)+(2,5*2,5*0,25)*3+(3*3*0,25)</t>
  </si>
  <si>
    <t>"tráva" (3*2+3*2,5+2,5*2,5*3+3*3)*0,03</t>
  </si>
  <si>
    <t>"tráva" (3*2)+(3*2,5)+(2,5*2,5)*3+(3*3)</t>
  </si>
  <si>
    <t>3*2*(0,2+0,8)*0,5</t>
  </si>
  <si>
    <t>"vsakovací prostor" 1*1,5</t>
  </si>
  <si>
    <t>"viz.příloha D.1  Technická zpráva, příloha D.3.2 Schema kladečského plánu - řad S, S-1, S-2""</t>
  </si>
  <si>
    <t>4*1,015</t>
  </si>
  <si>
    <t>8*1,05</t>
  </si>
  <si>
    <t>51*1,10</t>
  </si>
  <si>
    <t>51*1,13</t>
  </si>
  <si>
    <t>6,401-2,741</t>
  </si>
  <si>
    <t>2,103</t>
  </si>
  <si>
    <t>2,103*41</t>
  </si>
  <si>
    <t>2,741</t>
  </si>
  <si>
    <t>-1154190662</t>
  </si>
  <si>
    <t>1*(1,0*0,5)</t>
  </si>
  <si>
    <t>-563087413</t>
  </si>
  <si>
    <t>-1663849095</t>
  </si>
  <si>
    <t>2,607</t>
  </si>
  <si>
    <t>04 - Suchovod</t>
  </si>
  <si>
    <t>1288334061</t>
  </si>
  <si>
    <t>"asfalt_místní" (0,30*3,0)*10</t>
  </si>
  <si>
    <t>-1376436277</t>
  </si>
  <si>
    <t>1149942028</t>
  </si>
  <si>
    <t>"viz.příloha D 1  Technická zpráva"</t>
  </si>
  <si>
    <t>"rýha na suchovod"</t>
  </si>
  <si>
    <t>3,14*(0,063)^2/4*30,0</t>
  </si>
  <si>
    <t>(0,30*0,30*3*10)-0,093</t>
  </si>
  <si>
    <t>1515198385</t>
  </si>
  <si>
    <t>"viz. příloha D1  Technická zpráva"</t>
  </si>
  <si>
    <t>obsyp suchovodu"</t>
  </si>
  <si>
    <t>4523131311</t>
  </si>
  <si>
    <t>Dočasný opěrný blok</t>
  </si>
  <si>
    <t>-353453743</t>
  </si>
  <si>
    <t>"dočasný opěrný blok - dodávka+montáž"</t>
  </si>
  <si>
    <t>-1756982755</t>
  </si>
  <si>
    <t>-600077295</t>
  </si>
  <si>
    <t>1398173185</t>
  </si>
  <si>
    <t>-328956820</t>
  </si>
  <si>
    <t>-852901888</t>
  </si>
  <si>
    <t>"viz.příloha D.1 Technická zpráva,příloha D.3.4  Schema kladečského plánu, suchovod"</t>
  </si>
  <si>
    <t>"DN125" 2</t>
  </si>
  <si>
    <t>55253521</t>
  </si>
  <si>
    <t>tvarovka přírubová litinová s přírubovou odbočkou,práškový epoxid tl 250µm T-kus DN 125/80</t>
  </si>
  <si>
    <t>2123809564</t>
  </si>
  <si>
    <t>-136440894</t>
  </si>
  <si>
    <t>-1353020521</t>
  </si>
  <si>
    <t>-655942881</t>
  </si>
  <si>
    <t>HWL.810008000216</t>
  </si>
  <si>
    <t>PŘÍRUBA VNITŘNÍ ZÁVIT 80-2"</t>
  </si>
  <si>
    <t>-109328452</t>
  </si>
  <si>
    <t>4*1,02</t>
  </si>
  <si>
    <t>1328122675</t>
  </si>
  <si>
    <t>2+12</t>
  </si>
  <si>
    <t>55253660</t>
  </si>
  <si>
    <t>příruba zaslepovací litinová vodovodní PN 10/40 X-kus DN 80</t>
  </si>
  <si>
    <t>1978082053</t>
  </si>
  <si>
    <t>-1299812107</t>
  </si>
  <si>
    <t>12*1,02</t>
  </si>
  <si>
    <t>-1829769733</t>
  </si>
  <si>
    <t>"DN125" 2+8</t>
  </si>
  <si>
    <t>HWL.810012500216</t>
  </si>
  <si>
    <t>PŘÍRUBA VNITŘNÍ ZÁVIT 125-2"</t>
  </si>
  <si>
    <t>1724746106</t>
  </si>
  <si>
    <t>55253662</t>
  </si>
  <si>
    <t>příruba zaslepovací litinová vodovodní PN 10/16 X-kus DN 125</t>
  </si>
  <si>
    <t>-899285557</t>
  </si>
  <si>
    <t>HWL.799412500016</t>
  </si>
  <si>
    <t>SYNOFLEX - S PŘÍRUBOU 125 (131-160)</t>
  </si>
  <si>
    <t>1505094618</t>
  </si>
  <si>
    <t>HWL.799408000016</t>
  </si>
  <si>
    <t>SYNOFLEX - S PŘÍRUBOU 80 (85-105)</t>
  </si>
  <si>
    <t>-601237804</t>
  </si>
  <si>
    <t>-1159132123</t>
  </si>
  <si>
    <t>12*1,01</t>
  </si>
  <si>
    <t>HWL.797412500016</t>
  </si>
  <si>
    <t>SYNOFLEX - SPOJKA 125 (131-160)</t>
  </si>
  <si>
    <t>1361032233</t>
  </si>
  <si>
    <t>8*1,01</t>
  </si>
  <si>
    <t>610006300221</t>
  </si>
  <si>
    <t>ISIFLO SPOJKA 32</t>
  </si>
  <si>
    <t>-976215581</t>
  </si>
  <si>
    <t>4*1,01</t>
  </si>
  <si>
    <t>610006300222</t>
  </si>
  <si>
    <t>ISIFLO SPOJKA PE-OCEL 32/1"</t>
  </si>
  <si>
    <t>401545099</t>
  </si>
  <si>
    <t>HWL.610006300216</t>
  </si>
  <si>
    <t>TVAROVKA ISO VNĚJŠÍ ZÁVIT 63-2"</t>
  </si>
  <si>
    <t>777715080</t>
  </si>
  <si>
    <t>(4+20)*1,01</t>
  </si>
  <si>
    <t>8712112111</t>
  </si>
  <si>
    <t>Montáž potrubí z PE100 SDR 11 otevřený výkop svařovaných elektrotvarovkou D 63 x 8,6 mm</t>
  </si>
  <si>
    <t>721400261</t>
  </si>
  <si>
    <t>"suchovod " 180+70</t>
  </si>
  <si>
    <t>"provizorní přepojení stávajícího řadu" 5,0*10</t>
  </si>
  <si>
    <t>PE_63</t>
  </si>
  <si>
    <t>28613755</t>
  </si>
  <si>
    <t>potrubí vodovodní LDPE (rPE) D 63x8,6mm</t>
  </si>
  <si>
    <t>-1451393204</t>
  </si>
  <si>
    <t>8711612111</t>
  </si>
  <si>
    <t>Montáž potrubí z PE100 SDR 11 otevřený výkop svařovaných elektrotvarovkou D 32 x 4,4 mm</t>
  </si>
  <si>
    <t>-638719968</t>
  </si>
  <si>
    <t>"provizorní přepojení přípojek na suchovod" 5,0*8</t>
  </si>
  <si>
    <t>614469370</t>
  </si>
  <si>
    <t>2865439801</t>
  </si>
  <si>
    <t>ventil kulový 2"</t>
  </si>
  <si>
    <t>-1292960749</t>
  </si>
  <si>
    <t>(4+12)*1,015</t>
  </si>
  <si>
    <t>2865439802</t>
  </si>
  <si>
    <t>vsuvka  2"</t>
  </si>
  <si>
    <t>-1119709853</t>
  </si>
  <si>
    <t>Přepojení stávající vodovodní přípojky  DN 32</t>
  </si>
  <si>
    <t>1618387177</t>
  </si>
  <si>
    <t>"viz.příloha D 1   Technická zpráva "</t>
  </si>
  <si>
    <t>"přepojení stáv. přípojek na suchovod"</t>
  </si>
  <si>
    <t>"8 kusů"</t>
  </si>
  <si>
    <t>63000320321</t>
  </si>
  <si>
    <t>TVAROVKA MECHANICKÁ  SPOJKA D 63</t>
  </si>
  <si>
    <t>-844993895</t>
  </si>
  <si>
    <t>63000320322</t>
  </si>
  <si>
    <t>TVAROVKA MECHANICKÉ  KOLENO 90° D 63</t>
  </si>
  <si>
    <t>307155058</t>
  </si>
  <si>
    <t>63000320323</t>
  </si>
  <si>
    <t>TVAROVKA MECHANICKÝ T-KUS 63/32</t>
  </si>
  <si>
    <t>-1983558050</t>
  </si>
  <si>
    <t>8911831112</t>
  </si>
  <si>
    <t>Montáž vodovodního ventilu domovního D 32</t>
  </si>
  <si>
    <t>1842920099</t>
  </si>
  <si>
    <t>42210712011</t>
  </si>
  <si>
    <t>mechanický  ventil D 32</t>
  </si>
  <si>
    <t>230697812</t>
  </si>
  <si>
    <t>180+70+40+50</t>
  </si>
  <si>
    <t>8922331211</t>
  </si>
  <si>
    <t>Provizorní přepojení přípojek na suchovod</t>
  </si>
  <si>
    <t>-1118831574</t>
  </si>
  <si>
    <t>"montážní práce na přepojení suchovodu na stávající vodovodní přípojku"</t>
  </si>
  <si>
    <t>8922331212</t>
  </si>
  <si>
    <t xml:space="preserve">Přesun a upravení suchovodu </t>
  </si>
  <si>
    <t>1497650989</t>
  </si>
  <si>
    <t>"přesun a upravení suchovodu dle požadovaného úseku - montážní práce"</t>
  </si>
  <si>
    <t>211374126</t>
  </si>
  <si>
    <t>1177672988</t>
  </si>
  <si>
    <t>(10*3,0)*2</t>
  </si>
  <si>
    <t>-1766905091</t>
  </si>
  <si>
    <t>-963898606</t>
  </si>
  <si>
    <t>9,833-7,934</t>
  </si>
  <si>
    <t>5,94</t>
  </si>
  <si>
    <t>5,94*41</t>
  </si>
  <si>
    <t>9972218451</t>
  </si>
  <si>
    <t>-2058707352</t>
  </si>
  <si>
    <t>1,98</t>
  </si>
  <si>
    <t>9972218551</t>
  </si>
  <si>
    <t>715404683</t>
  </si>
  <si>
    <t>5,94-1,98</t>
  </si>
  <si>
    <t>7,934</t>
  </si>
  <si>
    <t xml:space="preserve">VRN - Vedlejší náklady stavby </t>
  </si>
  <si>
    <t xml:space="preserve">VRN - Vedlejší rozpočtové náklady </t>
  </si>
  <si>
    <t xml:space="preserve">    0 -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</si>
  <si>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</si>
  <si>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</si>
  <si>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</si>
  <si>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</si>
  <si>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</si>
  <si>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 xml:space="preserve">Vedlejší rozpočtové náklady </t>
  </si>
  <si>
    <t>Vedlejší rozpočtové náklady</t>
  </si>
  <si>
    <t>0121030001</t>
  </si>
  <si>
    <t>Geodetické práce před výstavbou</t>
  </si>
  <si>
    <t>Kč</t>
  </si>
  <si>
    <t>1024</t>
  </si>
  <si>
    <t>-1044712251</t>
  </si>
  <si>
    <t>"vytýčení inženýrských sítí, vytýčení stavby"</t>
  </si>
  <si>
    <t>0123030001</t>
  </si>
  <si>
    <t>Geodetické práce po výstavbě</t>
  </si>
  <si>
    <t>-1019632667</t>
  </si>
  <si>
    <t>"geodetické zaměření sítí, včetně kompletního předání"</t>
  </si>
  <si>
    <t>"zhotovení geometrického plánu pro zřízení věcného břemene"</t>
  </si>
  <si>
    <t>"geodetické zaměření skutečného provedení stavby"</t>
  </si>
  <si>
    <t>0133540001</t>
  </si>
  <si>
    <t>Dokumentace skutečného provedení stavby</t>
  </si>
  <si>
    <t>1208204307</t>
  </si>
  <si>
    <t>0300010001</t>
  </si>
  <si>
    <t>Zařízení staveniště</t>
  </si>
  <si>
    <t>-1322835447</t>
  </si>
  <si>
    <t>0431140001</t>
  </si>
  <si>
    <t>Hutnící statické zkoušky</t>
  </si>
  <si>
    <t>ks</t>
  </si>
  <si>
    <t>1266365453</t>
  </si>
  <si>
    <t xml:space="preserve">"hutnící statické zkoušky" </t>
  </si>
  <si>
    <t>0710020001</t>
  </si>
  <si>
    <t>Provozně technické zabezpečení stavby</t>
  </si>
  <si>
    <t>365275979</t>
  </si>
  <si>
    <t>"provozně technické zabezpečení stavby"</t>
  </si>
  <si>
    <t>"zábory veřejného prostranství a zařízení stavenišě"</t>
  </si>
  <si>
    <t>"aktualizace stávajících vyjádření DOSS a vlastníků sítí"</t>
  </si>
  <si>
    <t>"informování vlastníků sousedních nemovitostí  a zajištění přístupu k nemovitostem v průběhu stavby"</t>
  </si>
  <si>
    <t>VRN1</t>
  </si>
  <si>
    <t>Průzkumné, geodetické a projektové práce</t>
  </si>
  <si>
    <t>0113140001</t>
  </si>
  <si>
    <t>Archeologický dohled</t>
  </si>
  <si>
    <t>2000852528</t>
  </si>
  <si>
    <t>0113240001</t>
  </si>
  <si>
    <t>Archeologický průzkum</t>
  </si>
  <si>
    <t>-644217725</t>
  </si>
  <si>
    <t>VRN3</t>
  </si>
  <si>
    <t>0344030003</t>
  </si>
  <si>
    <t>Dopravní značení na staveništi</t>
  </si>
  <si>
    <t>24288698</t>
  </si>
  <si>
    <t>0392030001</t>
  </si>
  <si>
    <t>Uvedení pozemků staveb do odpovídajícího stavu</t>
  </si>
  <si>
    <t>-1192771067</t>
  </si>
  <si>
    <t>"uvedení pozemků staveb, sítí a komunikací dotčených stavbou do odpovídajícího stavu"</t>
  </si>
  <si>
    <t>"včetně všech protokolů o zpětném předání"</t>
  </si>
  <si>
    <t>VRN4</t>
  </si>
  <si>
    <t>Inženýrská činnost</t>
  </si>
  <si>
    <t>0431140002</t>
  </si>
  <si>
    <t>Protokol o naměřených tažných silách zatahovaného potrubí</t>
  </si>
  <si>
    <t>1045297765</t>
  </si>
  <si>
    <t>0450020001</t>
  </si>
  <si>
    <t>Kompletační a koordinační činnost</t>
  </si>
  <si>
    <t>1237697692</t>
  </si>
  <si>
    <t>"kordinace s investorem a zhotovitelem komunikace"</t>
  </si>
  <si>
    <t>VRN7</t>
  </si>
  <si>
    <t>Provozní vlivy</t>
  </si>
  <si>
    <t>0730020001</t>
  </si>
  <si>
    <t>Opatření pro bezproblémový pohyb chodců v centrech měst</t>
  </si>
  <si>
    <t>-391163455</t>
  </si>
  <si>
    <t>"opatření pro bezproblémový pohyb chodců a přístupu do jednotlivých objektů"</t>
  </si>
  <si>
    <t>VRN9</t>
  </si>
  <si>
    <t>Ostatní náklady</t>
  </si>
  <si>
    <t>0920020001</t>
  </si>
  <si>
    <t>Ostatní náklady související se stavbou</t>
  </si>
  <si>
    <t>-391780075</t>
  </si>
  <si>
    <t>"mobilní nádrž s vodou pro náhradní zásobování obyvatelstva"</t>
  </si>
  <si>
    <t>SEZNAM FIGUR</t>
  </si>
  <si>
    <t>Výměra</t>
  </si>
  <si>
    <t xml:space="preserve"> 01/ 1</t>
  </si>
  <si>
    <t>asf</t>
  </si>
  <si>
    <t>Použití figury:</t>
  </si>
  <si>
    <t>blok_1</t>
  </si>
  <si>
    <t>celkem_</t>
  </si>
  <si>
    <t>74+32</t>
  </si>
  <si>
    <t>dlazba_zám</t>
  </si>
  <si>
    <t>"odláždění stávající vodoměrné šachty"</t>
  </si>
  <si>
    <t>(1,9*1,9)-(3,14*(1,5)^2/4)</t>
  </si>
  <si>
    <t>kostky</t>
  </si>
  <si>
    <t>LIT_100</t>
  </si>
  <si>
    <t>LIT_150</t>
  </si>
  <si>
    <t>LIT_80</t>
  </si>
  <si>
    <t>loze__1</t>
  </si>
  <si>
    <t>ornice</t>
  </si>
  <si>
    <t>(145,6*3)+(4*3)*1+(5*1,5)*2+(3*1,5)*2+(3*3)*1+(2,5*2,5)*15</t>
  </si>
  <si>
    <t>PE_40</t>
  </si>
  <si>
    <t>PE_50</t>
  </si>
  <si>
    <t>PEHD_110</t>
  </si>
  <si>
    <t>PEHD_32</t>
  </si>
  <si>
    <t>PEHD_32_1</t>
  </si>
  <si>
    <t>PEHD_40</t>
  </si>
  <si>
    <t>35,0</t>
  </si>
  <si>
    <t>PEHD_50</t>
  </si>
  <si>
    <t>PEHD_63</t>
  </si>
  <si>
    <t>PEHD_90</t>
  </si>
  <si>
    <t>PVC_110</t>
  </si>
  <si>
    <t>PVC_160</t>
  </si>
  <si>
    <t>štěrk_1</t>
  </si>
  <si>
    <t>OBSYP-10,244</t>
  </si>
  <si>
    <t>štěrk_2</t>
  </si>
  <si>
    <t>štěrk_chod</t>
  </si>
  <si>
    <t>tř_5</t>
  </si>
  <si>
    <t>tř_6</t>
  </si>
  <si>
    <t>zásyp_1</t>
  </si>
  <si>
    <t>zásyp_zem</t>
  </si>
  <si>
    <t>zepráce_1</t>
  </si>
  <si>
    <t>zepráce_2</t>
  </si>
  <si>
    <t>zepráce_j</t>
  </si>
  <si>
    <t xml:space="preserve"> 01/ 2</t>
  </si>
  <si>
    <t>dlažba</t>
  </si>
  <si>
    <t>(9*3)+(3*3)*7</t>
  </si>
  <si>
    <t>"viz.příloha D.1  Technická zpráva, příloha D.3.1 Schema kladečského plánu - řad A"</t>
  </si>
  <si>
    <t>2,0</t>
  </si>
  <si>
    <t>PVC_90</t>
  </si>
  <si>
    <t xml:space="preserve"> 02</t>
  </si>
  <si>
    <t xml:space="preserve"> 03</t>
  </si>
  <si>
    <t xml:space="preserve"> 04</t>
  </si>
  <si>
    <t>blok_2</t>
  </si>
  <si>
    <t>dlažba_zám</t>
  </si>
  <si>
    <t>LIT_80_1</t>
  </si>
  <si>
    <t>odkop</t>
  </si>
  <si>
    <t>štěrk_3</t>
  </si>
  <si>
    <t>štěrk_4</t>
  </si>
  <si>
    <t>štěrk_kom_1</t>
  </si>
  <si>
    <t>zepráce_3</t>
  </si>
  <si>
    <t xml:space="preserve"> VRN</t>
  </si>
  <si>
    <t>asf_II</t>
  </si>
  <si>
    <t>asf_m</t>
  </si>
  <si>
    <t>jíl</t>
  </si>
  <si>
    <t>LOZE</t>
  </si>
  <si>
    <t>LOZE_V</t>
  </si>
  <si>
    <t>1,1*0,15*145,0</t>
  </si>
  <si>
    <t>obrub_</t>
  </si>
  <si>
    <t>80,7+73,8</t>
  </si>
  <si>
    <t>obrub_ch</t>
  </si>
  <si>
    <t>OBSYP</t>
  </si>
  <si>
    <t>1,1*0,6*145,0</t>
  </si>
  <si>
    <t>panely</t>
  </si>
  <si>
    <t>pazení_8</t>
  </si>
  <si>
    <t>PEHD_75</t>
  </si>
  <si>
    <t>PP_225</t>
  </si>
  <si>
    <t>PP_280</t>
  </si>
  <si>
    <t>PP_280_1</t>
  </si>
  <si>
    <t>553,0</t>
  </si>
  <si>
    <t>PP_315</t>
  </si>
  <si>
    <t>PP_450</t>
  </si>
  <si>
    <t>sv_2</t>
  </si>
  <si>
    <t>sv_6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</si>
</sst>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32" fillId="0" borderId="0" xfId="0" applyFont="1" applyAlignment="1">
      <alignment horizontal="left" vertical="center"/>
    </xf>
    <xf numFmtId="0" fontId="0" fillId="0" borderId="2" xfId="0" applyBorder="1" applyProtection="1">
      <protection locked="0"/>
    </xf>
    <xf numFmtId="0" fontId="33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23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23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 applyProtection="1">
      <alignment horizontal="center" vertical="center" wrapText="1"/>
      <protection locked="0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horizontal="right" vertical="center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1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abSelected="1" topLeftCell="A49" workbookViewId="0">
      <selection activeCell="AN8" sqref="AN8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81" t="s">
        <v>5</v>
      </c>
      <c r="AS2" s="266"/>
      <c r="AT2" s="266"/>
      <c r="AU2" s="266"/>
      <c r="AV2" s="266"/>
      <c r="AW2" s="266"/>
      <c r="AX2" s="266"/>
      <c r="AY2" s="266"/>
      <c r="AZ2" s="266"/>
      <c r="BA2" s="266"/>
      <c r="BB2" s="266"/>
      <c r="BC2" s="266"/>
      <c r="BD2" s="266"/>
      <c r="BE2" s="266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s="1" customFormat="1" ht="12" customHeight="1">
      <c r="B5" s="21"/>
      <c r="D5" s="25" t="s">
        <v>13</v>
      </c>
      <c r="K5" s="265" t="s">
        <v>14</v>
      </c>
      <c r="L5" s="266"/>
      <c r="M5" s="266"/>
      <c r="N5" s="266"/>
      <c r="O5" s="266"/>
      <c r="P5" s="266"/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R5" s="21"/>
      <c r="BE5" s="262" t="s">
        <v>15</v>
      </c>
      <c r="BS5" s="18" t="s">
        <v>6</v>
      </c>
    </row>
    <row r="6" spans="1:74" s="1" customFormat="1" ht="36.950000000000003" customHeight="1">
      <c r="B6" s="21"/>
      <c r="D6" s="27" t="s">
        <v>16</v>
      </c>
      <c r="K6" s="267" t="s">
        <v>17</v>
      </c>
      <c r="L6" s="266"/>
      <c r="M6" s="266"/>
      <c r="N6" s="266"/>
      <c r="O6" s="266"/>
      <c r="P6" s="266"/>
      <c r="Q6" s="266"/>
      <c r="R6" s="266"/>
      <c r="S6" s="266"/>
      <c r="T6" s="266"/>
      <c r="U6" s="266"/>
      <c r="V6" s="266"/>
      <c r="W6" s="266"/>
      <c r="X6" s="266"/>
      <c r="Y6" s="266"/>
      <c r="Z6" s="266"/>
      <c r="AA6" s="266"/>
      <c r="AB6" s="266"/>
      <c r="AC6" s="266"/>
      <c r="AD6" s="266"/>
      <c r="AE6" s="266"/>
      <c r="AF6" s="266"/>
      <c r="AG6" s="266"/>
      <c r="AH6" s="266"/>
      <c r="AI6" s="266"/>
      <c r="AJ6" s="266"/>
      <c r="AK6" s="266"/>
      <c r="AL6" s="266"/>
      <c r="AM6" s="266"/>
      <c r="AN6" s="266"/>
      <c r="AO6" s="266"/>
      <c r="AR6" s="21"/>
      <c r="BE6" s="263"/>
      <c r="BS6" s="18" t="s">
        <v>6</v>
      </c>
    </row>
    <row r="7" spans="1:74" s="1" customFormat="1" ht="12" customHeight="1">
      <c r="B7" s="21"/>
      <c r="D7" s="28" t="s">
        <v>18</v>
      </c>
      <c r="K7" s="26" t="s">
        <v>1</v>
      </c>
      <c r="AK7" s="28" t="s">
        <v>19</v>
      </c>
      <c r="AN7" s="26" t="s">
        <v>1</v>
      </c>
      <c r="AR7" s="21"/>
      <c r="BE7" s="263"/>
      <c r="BS7" s="18" t="s">
        <v>6</v>
      </c>
    </row>
    <row r="8" spans="1:74" s="1" customFormat="1" ht="12" customHeight="1">
      <c r="B8" s="21"/>
      <c r="D8" s="28" t="s">
        <v>20</v>
      </c>
      <c r="K8" s="26" t="s">
        <v>21</v>
      </c>
      <c r="AK8" s="28" t="s">
        <v>22</v>
      </c>
      <c r="AN8" s="29"/>
      <c r="AR8" s="21"/>
      <c r="BE8" s="263"/>
      <c r="BS8" s="18" t="s">
        <v>6</v>
      </c>
    </row>
    <row r="9" spans="1:74" s="1" customFormat="1" ht="14.45" customHeight="1">
      <c r="B9" s="21"/>
      <c r="AR9" s="21"/>
      <c r="BE9" s="263"/>
      <c r="BS9" s="18" t="s">
        <v>6</v>
      </c>
    </row>
    <row r="10" spans="1:74" s="1" customFormat="1" ht="12" customHeight="1">
      <c r="B10" s="21"/>
      <c r="D10" s="28" t="s">
        <v>23</v>
      </c>
      <c r="AK10" s="28" t="s">
        <v>24</v>
      </c>
      <c r="AN10" s="26" t="s">
        <v>1</v>
      </c>
      <c r="AR10" s="21"/>
      <c r="BE10" s="263"/>
      <c r="BS10" s="18" t="s">
        <v>6</v>
      </c>
    </row>
    <row r="11" spans="1:74" s="1" customFormat="1" ht="18.399999999999999" customHeight="1">
      <c r="B11" s="21"/>
      <c r="E11" s="26" t="s">
        <v>25</v>
      </c>
      <c r="AK11" s="28" t="s">
        <v>26</v>
      </c>
      <c r="AN11" s="26" t="s">
        <v>1</v>
      </c>
      <c r="AR11" s="21"/>
      <c r="BE11" s="263"/>
      <c r="BS11" s="18" t="s">
        <v>6</v>
      </c>
    </row>
    <row r="12" spans="1:74" s="1" customFormat="1" ht="6.95" customHeight="1">
      <c r="B12" s="21"/>
      <c r="AR12" s="21"/>
      <c r="BE12" s="263"/>
      <c r="BS12" s="18" t="s">
        <v>6</v>
      </c>
    </row>
    <row r="13" spans="1:74" s="1" customFormat="1" ht="12" customHeight="1">
      <c r="B13" s="21"/>
      <c r="D13" s="28" t="s">
        <v>27</v>
      </c>
      <c r="AK13" s="28" t="s">
        <v>24</v>
      </c>
      <c r="AN13" s="30" t="s">
        <v>28</v>
      </c>
      <c r="AR13" s="21"/>
      <c r="BE13" s="263"/>
      <c r="BS13" s="18" t="s">
        <v>6</v>
      </c>
    </row>
    <row r="14" spans="1:74" ht="12.75">
      <c r="B14" s="21"/>
      <c r="E14" s="268" t="s">
        <v>28</v>
      </c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8" t="s">
        <v>26</v>
      </c>
      <c r="AN14" s="30" t="s">
        <v>28</v>
      </c>
      <c r="AR14" s="21"/>
      <c r="BE14" s="263"/>
      <c r="BS14" s="18" t="s">
        <v>6</v>
      </c>
    </row>
    <row r="15" spans="1:74" s="1" customFormat="1" ht="6.95" customHeight="1">
      <c r="B15" s="21"/>
      <c r="AR15" s="21"/>
      <c r="BE15" s="263"/>
      <c r="BS15" s="18" t="s">
        <v>3</v>
      </c>
    </row>
    <row r="16" spans="1:74" s="1" customFormat="1" ht="12" customHeight="1">
      <c r="B16" s="21"/>
      <c r="D16" s="28" t="s">
        <v>29</v>
      </c>
      <c r="AK16" s="28" t="s">
        <v>24</v>
      </c>
      <c r="AN16" s="26" t="s">
        <v>1</v>
      </c>
      <c r="AR16" s="21"/>
      <c r="BE16" s="263"/>
      <c r="BS16" s="18" t="s">
        <v>3</v>
      </c>
    </row>
    <row r="17" spans="1:71" s="1" customFormat="1" ht="18.399999999999999" customHeight="1">
      <c r="B17" s="21"/>
      <c r="E17" s="26" t="s">
        <v>25</v>
      </c>
      <c r="AK17" s="28" t="s">
        <v>26</v>
      </c>
      <c r="AN17" s="26" t="s">
        <v>1</v>
      </c>
      <c r="AR17" s="21"/>
      <c r="BE17" s="263"/>
      <c r="BS17" s="18" t="s">
        <v>30</v>
      </c>
    </row>
    <row r="18" spans="1:71" s="1" customFormat="1" ht="6.95" customHeight="1">
      <c r="B18" s="21"/>
      <c r="AR18" s="21"/>
      <c r="BE18" s="263"/>
      <c r="BS18" s="18" t="s">
        <v>6</v>
      </c>
    </row>
    <row r="19" spans="1:71" s="1" customFormat="1" ht="12" customHeight="1">
      <c r="B19" s="21"/>
      <c r="D19" s="28" t="s">
        <v>31</v>
      </c>
      <c r="AK19" s="28" t="s">
        <v>24</v>
      </c>
      <c r="AN19" s="26" t="s">
        <v>1</v>
      </c>
      <c r="AR19" s="21"/>
      <c r="BE19" s="263"/>
      <c r="BS19" s="18" t="s">
        <v>6</v>
      </c>
    </row>
    <row r="20" spans="1:71" s="1" customFormat="1" ht="18.399999999999999" customHeight="1">
      <c r="B20" s="21"/>
      <c r="E20" s="26" t="s">
        <v>25</v>
      </c>
      <c r="AK20" s="28" t="s">
        <v>26</v>
      </c>
      <c r="AN20" s="26" t="s">
        <v>1</v>
      </c>
      <c r="AR20" s="21"/>
      <c r="BE20" s="263"/>
      <c r="BS20" s="18" t="s">
        <v>30</v>
      </c>
    </row>
    <row r="21" spans="1:71" s="1" customFormat="1" ht="6.95" customHeight="1">
      <c r="B21" s="21"/>
      <c r="AR21" s="21"/>
      <c r="BE21" s="263"/>
    </row>
    <row r="22" spans="1:71" s="1" customFormat="1" ht="12" customHeight="1">
      <c r="B22" s="21"/>
      <c r="D22" s="28" t="s">
        <v>32</v>
      </c>
      <c r="AR22" s="21"/>
      <c r="BE22" s="263"/>
    </row>
    <row r="23" spans="1:71" s="1" customFormat="1" ht="16.5" customHeight="1">
      <c r="B23" s="21"/>
      <c r="E23" s="270" t="s">
        <v>1</v>
      </c>
      <c r="F23" s="270"/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  <c r="R23" s="270"/>
      <c r="S23" s="270"/>
      <c r="T23" s="270"/>
      <c r="U23" s="270"/>
      <c r="V23" s="270"/>
      <c r="W23" s="270"/>
      <c r="X23" s="270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R23" s="21"/>
      <c r="BE23" s="263"/>
    </row>
    <row r="24" spans="1:71" s="1" customFormat="1" ht="6.95" customHeight="1">
      <c r="B24" s="21"/>
      <c r="AR24" s="21"/>
      <c r="BE24" s="263"/>
    </row>
    <row r="25" spans="1:71" s="1" customFormat="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63"/>
    </row>
    <row r="26" spans="1:71" s="2" customFormat="1" ht="25.9" customHeight="1">
      <c r="A26" s="33"/>
      <c r="B26" s="34"/>
      <c r="C26" s="33"/>
      <c r="D26" s="35" t="s">
        <v>33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71">
        <f>ROUND(AG94,2)</f>
        <v>0</v>
      </c>
      <c r="AL26" s="272"/>
      <c r="AM26" s="272"/>
      <c r="AN26" s="272"/>
      <c r="AO26" s="272"/>
      <c r="AP26" s="33"/>
      <c r="AQ26" s="33"/>
      <c r="AR26" s="34"/>
      <c r="BE26" s="263"/>
    </row>
    <row r="27" spans="1:7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63"/>
    </row>
    <row r="28" spans="1:71" s="2" customFormat="1" ht="12.75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73" t="s">
        <v>34</v>
      </c>
      <c r="M28" s="273"/>
      <c r="N28" s="273"/>
      <c r="O28" s="273"/>
      <c r="P28" s="273"/>
      <c r="Q28" s="33"/>
      <c r="R28" s="33"/>
      <c r="S28" s="33"/>
      <c r="T28" s="33"/>
      <c r="U28" s="33"/>
      <c r="V28" s="33"/>
      <c r="W28" s="273" t="s">
        <v>35</v>
      </c>
      <c r="X28" s="273"/>
      <c r="Y28" s="273"/>
      <c r="Z28" s="273"/>
      <c r="AA28" s="273"/>
      <c r="AB28" s="273"/>
      <c r="AC28" s="273"/>
      <c r="AD28" s="273"/>
      <c r="AE28" s="273"/>
      <c r="AF28" s="33"/>
      <c r="AG28" s="33"/>
      <c r="AH28" s="33"/>
      <c r="AI28" s="33"/>
      <c r="AJ28" s="33"/>
      <c r="AK28" s="273" t="s">
        <v>36</v>
      </c>
      <c r="AL28" s="273"/>
      <c r="AM28" s="273"/>
      <c r="AN28" s="273"/>
      <c r="AO28" s="273"/>
      <c r="AP28" s="33"/>
      <c r="AQ28" s="33"/>
      <c r="AR28" s="34"/>
      <c r="BE28" s="263"/>
    </row>
    <row r="29" spans="1:71" s="3" customFormat="1" ht="14.45" customHeight="1">
      <c r="B29" s="38"/>
      <c r="D29" s="28" t="s">
        <v>37</v>
      </c>
      <c r="F29" s="28" t="s">
        <v>38</v>
      </c>
      <c r="L29" s="276">
        <v>0.21</v>
      </c>
      <c r="M29" s="275"/>
      <c r="N29" s="275"/>
      <c r="O29" s="275"/>
      <c r="P29" s="275"/>
      <c r="W29" s="274">
        <f>ROUND(AZ94, 2)</f>
        <v>0</v>
      </c>
      <c r="X29" s="275"/>
      <c r="Y29" s="275"/>
      <c r="Z29" s="275"/>
      <c r="AA29" s="275"/>
      <c r="AB29" s="275"/>
      <c r="AC29" s="275"/>
      <c r="AD29" s="275"/>
      <c r="AE29" s="275"/>
      <c r="AK29" s="274">
        <f>ROUND(AV94, 2)</f>
        <v>0</v>
      </c>
      <c r="AL29" s="275"/>
      <c r="AM29" s="275"/>
      <c r="AN29" s="275"/>
      <c r="AO29" s="275"/>
      <c r="AR29" s="38"/>
      <c r="BE29" s="264"/>
    </row>
    <row r="30" spans="1:71" s="3" customFormat="1" ht="14.45" customHeight="1">
      <c r="B30" s="38"/>
      <c r="F30" s="28" t="s">
        <v>39</v>
      </c>
      <c r="L30" s="276">
        <v>0.15</v>
      </c>
      <c r="M30" s="275"/>
      <c r="N30" s="275"/>
      <c r="O30" s="275"/>
      <c r="P30" s="275"/>
      <c r="W30" s="274">
        <f>ROUND(BA94, 2)</f>
        <v>0</v>
      </c>
      <c r="X30" s="275"/>
      <c r="Y30" s="275"/>
      <c r="Z30" s="275"/>
      <c r="AA30" s="275"/>
      <c r="AB30" s="275"/>
      <c r="AC30" s="275"/>
      <c r="AD30" s="275"/>
      <c r="AE30" s="275"/>
      <c r="AK30" s="274">
        <f>ROUND(AW94, 2)</f>
        <v>0</v>
      </c>
      <c r="AL30" s="275"/>
      <c r="AM30" s="275"/>
      <c r="AN30" s="275"/>
      <c r="AO30" s="275"/>
      <c r="AR30" s="38"/>
      <c r="BE30" s="264"/>
    </row>
    <row r="31" spans="1:71" s="3" customFormat="1" ht="14.45" hidden="1" customHeight="1">
      <c r="B31" s="38"/>
      <c r="F31" s="28" t="s">
        <v>40</v>
      </c>
      <c r="L31" s="276">
        <v>0.21</v>
      </c>
      <c r="M31" s="275"/>
      <c r="N31" s="275"/>
      <c r="O31" s="275"/>
      <c r="P31" s="275"/>
      <c r="W31" s="274">
        <f>ROUND(BB94, 2)</f>
        <v>0</v>
      </c>
      <c r="X31" s="275"/>
      <c r="Y31" s="275"/>
      <c r="Z31" s="275"/>
      <c r="AA31" s="275"/>
      <c r="AB31" s="275"/>
      <c r="AC31" s="275"/>
      <c r="AD31" s="275"/>
      <c r="AE31" s="275"/>
      <c r="AK31" s="274">
        <v>0</v>
      </c>
      <c r="AL31" s="275"/>
      <c r="AM31" s="275"/>
      <c r="AN31" s="275"/>
      <c r="AO31" s="275"/>
      <c r="AR31" s="38"/>
      <c r="BE31" s="264"/>
    </row>
    <row r="32" spans="1:71" s="3" customFormat="1" ht="14.45" hidden="1" customHeight="1">
      <c r="B32" s="38"/>
      <c r="F32" s="28" t="s">
        <v>41</v>
      </c>
      <c r="L32" s="276">
        <v>0.15</v>
      </c>
      <c r="M32" s="275"/>
      <c r="N32" s="275"/>
      <c r="O32" s="275"/>
      <c r="P32" s="275"/>
      <c r="W32" s="274">
        <f>ROUND(BC94, 2)</f>
        <v>0</v>
      </c>
      <c r="X32" s="275"/>
      <c r="Y32" s="275"/>
      <c r="Z32" s="275"/>
      <c r="AA32" s="275"/>
      <c r="AB32" s="275"/>
      <c r="AC32" s="275"/>
      <c r="AD32" s="275"/>
      <c r="AE32" s="275"/>
      <c r="AK32" s="274">
        <v>0</v>
      </c>
      <c r="AL32" s="275"/>
      <c r="AM32" s="275"/>
      <c r="AN32" s="275"/>
      <c r="AO32" s="275"/>
      <c r="AR32" s="38"/>
      <c r="BE32" s="264"/>
    </row>
    <row r="33" spans="1:57" s="3" customFormat="1" ht="14.45" hidden="1" customHeight="1">
      <c r="B33" s="38"/>
      <c r="F33" s="28" t="s">
        <v>42</v>
      </c>
      <c r="L33" s="276">
        <v>0</v>
      </c>
      <c r="M33" s="275"/>
      <c r="N33" s="275"/>
      <c r="O33" s="275"/>
      <c r="P33" s="275"/>
      <c r="W33" s="274">
        <f>ROUND(BD94, 2)</f>
        <v>0</v>
      </c>
      <c r="X33" s="275"/>
      <c r="Y33" s="275"/>
      <c r="Z33" s="275"/>
      <c r="AA33" s="275"/>
      <c r="AB33" s="275"/>
      <c r="AC33" s="275"/>
      <c r="AD33" s="275"/>
      <c r="AE33" s="275"/>
      <c r="AK33" s="274">
        <v>0</v>
      </c>
      <c r="AL33" s="275"/>
      <c r="AM33" s="275"/>
      <c r="AN33" s="275"/>
      <c r="AO33" s="275"/>
      <c r="AR33" s="38"/>
      <c r="BE33" s="264"/>
    </row>
    <row r="34" spans="1:57" s="2" customFormat="1" ht="6.95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63"/>
    </row>
    <row r="35" spans="1:57" s="2" customFormat="1" ht="25.9" customHeight="1">
      <c r="A35" s="33"/>
      <c r="B35" s="34"/>
      <c r="C35" s="39"/>
      <c r="D35" s="40" t="s">
        <v>43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44</v>
      </c>
      <c r="U35" s="41"/>
      <c r="V35" s="41"/>
      <c r="W35" s="41"/>
      <c r="X35" s="280" t="s">
        <v>45</v>
      </c>
      <c r="Y35" s="278"/>
      <c r="Z35" s="278"/>
      <c r="AA35" s="278"/>
      <c r="AB35" s="278"/>
      <c r="AC35" s="41"/>
      <c r="AD35" s="41"/>
      <c r="AE35" s="41"/>
      <c r="AF35" s="41"/>
      <c r="AG35" s="41"/>
      <c r="AH35" s="41"/>
      <c r="AI35" s="41"/>
      <c r="AJ35" s="41"/>
      <c r="AK35" s="277">
        <f>SUM(AK26:AK33)</f>
        <v>0</v>
      </c>
      <c r="AL35" s="278"/>
      <c r="AM35" s="278"/>
      <c r="AN35" s="278"/>
      <c r="AO35" s="279"/>
      <c r="AP35" s="39"/>
      <c r="AQ35" s="39"/>
      <c r="AR35" s="34"/>
      <c r="BE35" s="33"/>
    </row>
    <row r="36" spans="1:57" s="2" customFormat="1" ht="6.95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>
      <c r="B38" s="21"/>
      <c r="AR38" s="21"/>
    </row>
    <row r="39" spans="1:57" s="1" customFormat="1" ht="14.45" customHeight="1">
      <c r="B39" s="21"/>
      <c r="AR39" s="21"/>
    </row>
    <row r="40" spans="1:57" s="1" customFormat="1" ht="14.45" customHeight="1">
      <c r="B40" s="21"/>
      <c r="AR40" s="21"/>
    </row>
    <row r="41" spans="1:57" s="1" customFormat="1" ht="14.45" customHeight="1">
      <c r="B41" s="21"/>
      <c r="AR41" s="21"/>
    </row>
    <row r="42" spans="1:57" s="1" customFormat="1" ht="14.45" customHeight="1">
      <c r="B42" s="21"/>
      <c r="AR42" s="21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2" customFormat="1" ht="14.45" customHeight="1">
      <c r="B49" s="43"/>
      <c r="D49" s="44" t="s">
        <v>46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47</v>
      </c>
      <c r="AI49" s="45"/>
      <c r="AJ49" s="45"/>
      <c r="AK49" s="45"/>
      <c r="AL49" s="45"/>
      <c r="AM49" s="45"/>
      <c r="AN49" s="45"/>
      <c r="AO49" s="45"/>
      <c r="AR49" s="43"/>
    </row>
    <row r="50" spans="1:57">
      <c r="B50" s="21"/>
      <c r="AR50" s="21"/>
    </row>
    <row r="51" spans="1:57">
      <c r="B51" s="21"/>
      <c r="AR51" s="21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 s="2" customFormat="1" ht="12.75">
      <c r="A60" s="33"/>
      <c r="B60" s="34"/>
      <c r="C60" s="33"/>
      <c r="D60" s="46" t="s">
        <v>48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6" t="s">
        <v>49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6" t="s">
        <v>48</v>
      </c>
      <c r="AI60" s="36"/>
      <c r="AJ60" s="36"/>
      <c r="AK60" s="36"/>
      <c r="AL60" s="36"/>
      <c r="AM60" s="46" t="s">
        <v>49</v>
      </c>
      <c r="AN60" s="36"/>
      <c r="AO60" s="36"/>
      <c r="AP60" s="33"/>
      <c r="AQ60" s="33"/>
      <c r="AR60" s="34"/>
      <c r="BE60" s="33"/>
    </row>
    <row r="61" spans="1:57">
      <c r="B61" s="21"/>
      <c r="AR61" s="21"/>
    </row>
    <row r="62" spans="1:57">
      <c r="B62" s="21"/>
      <c r="AR62" s="21"/>
    </row>
    <row r="63" spans="1:57">
      <c r="B63" s="21"/>
      <c r="AR63" s="21"/>
    </row>
    <row r="64" spans="1:57" s="2" customFormat="1" ht="12.75">
      <c r="A64" s="33"/>
      <c r="B64" s="34"/>
      <c r="C64" s="33"/>
      <c r="D64" s="44" t="s">
        <v>50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4" t="s">
        <v>51</v>
      </c>
      <c r="AI64" s="47"/>
      <c r="AJ64" s="47"/>
      <c r="AK64" s="47"/>
      <c r="AL64" s="47"/>
      <c r="AM64" s="47"/>
      <c r="AN64" s="47"/>
      <c r="AO64" s="47"/>
      <c r="AP64" s="33"/>
      <c r="AQ64" s="33"/>
      <c r="AR64" s="34"/>
      <c r="BE64" s="33"/>
    </row>
    <row r="65" spans="1:57">
      <c r="B65" s="21"/>
      <c r="AR65" s="21"/>
    </row>
    <row r="66" spans="1:57">
      <c r="B66" s="21"/>
      <c r="AR66" s="21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 s="2" customFormat="1" ht="12.75">
      <c r="A75" s="33"/>
      <c r="B75" s="34"/>
      <c r="C75" s="33"/>
      <c r="D75" s="46" t="s">
        <v>48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6" t="s">
        <v>49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6" t="s">
        <v>48</v>
      </c>
      <c r="AI75" s="36"/>
      <c r="AJ75" s="36"/>
      <c r="AK75" s="36"/>
      <c r="AL75" s="36"/>
      <c r="AM75" s="46" t="s">
        <v>49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48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34"/>
      <c r="BE77" s="33"/>
    </row>
    <row r="81" spans="1:9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34"/>
      <c r="BE81" s="33"/>
    </row>
    <row r="82" spans="1:91" s="2" customFormat="1" ht="24.95" customHeight="1">
      <c r="A82" s="33"/>
      <c r="B82" s="34"/>
      <c r="C82" s="22" t="s">
        <v>52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2"/>
      <c r="C84" s="28" t="s">
        <v>13</v>
      </c>
      <c r="L84" s="4" t="str">
        <f>K5</f>
        <v>02</v>
      </c>
      <c r="AR84" s="52"/>
    </row>
    <row r="85" spans="1:91" s="5" customFormat="1" ht="36.950000000000003" customHeight="1">
      <c r="B85" s="53"/>
      <c r="C85" s="54" t="s">
        <v>16</v>
      </c>
      <c r="L85" s="239" t="str">
        <f>K6</f>
        <v>Obec Široký Důl - Výměna vodovodního řadu od VŠ Střítež - 02 Zásobní řady</v>
      </c>
      <c r="M85" s="240"/>
      <c r="N85" s="240"/>
      <c r="O85" s="240"/>
      <c r="P85" s="240"/>
      <c r="Q85" s="240"/>
      <c r="R85" s="240"/>
      <c r="S85" s="240"/>
      <c r="T85" s="240"/>
      <c r="U85" s="240"/>
      <c r="V85" s="240"/>
      <c r="W85" s="240"/>
      <c r="X85" s="240"/>
      <c r="Y85" s="240"/>
      <c r="Z85" s="240"/>
      <c r="AA85" s="240"/>
      <c r="AB85" s="240"/>
      <c r="AC85" s="240"/>
      <c r="AD85" s="240"/>
      <c r="AE85" s="240"/>
      <c r="AF85" s="240"/>
      <c r="AG85" s="240"/>
      <c r="AH85" s="240"/>
      <c r="AI85" s="240"/>
      <c r="AJ85" s="240"/>
      <c r="AK85" s="240"/>
      <c r="AL85" s="240"/>
      <c r="AM85" s="240"/>
      <c r="AN85" s="240"/>
      <c r="AO85" s="240"/>
      <c r="AR85" s="53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8" t="s">
        <v>20</v>
      </c>
      <c r="D87" s="33"/>
      <c r="E87" s="33"/>
      <c r="F87" s="33"/>
      <c r="G87" s="33"/>
      <c r="H87" s="33"/>
      <c r="I87" s="33"/>
      <c r="J87" s="33"/>
      <c r="K87" s="33"/>
      <c r="L87" s="55" t="str">
        <f>IF(K8="","",K8)</f>
        <v>Široký Důl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22</v>
      </c>
      <c r="AJ87" s="33"/>
      <c r="AK87" s="33"/>
      <c r="AL87" s="33"/>
      <c r="AM87" s="241" t="str">
        <f>IF(AN8= "","",AN8)</f>
        <v/>
      </c>
      <c r="AN87" s="241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8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29</v>
      </c>
      <c r="AJ89" s="33"/>
      <c r="AK89" s="33"/>
      <c r="AL89" s="33"/>
      <c r="AM89" s="246" t="str">
        <f>IF(E17="","",E17)</f>
        <v xml:space="preserve"> </v>
      </c>
      <c r="AN89" s="247"/>
      <c r="AO89" s="247"/>
      <c r="AP89" s="247"/>
      <c r="AQ89" s="33"/>
      <c r="AR89" s="34"/>
      <c r="AS89" s="242" t="s">
        <v>53</v>
      </c>
      <c r="AT89" s="243"/>
      <c r="AU89" s="57"/>
      <c r="AV89" s="57"/>
      <c r="AW89" s="57"/>
      <c r="AX89" s="57"/>
      <c r="AY89" s="57"/>
      <c r="AZ89" s="57"/>
      <c r="BA89" s="57"/>
      <c r="BB89" s="57"/>
      <c r="BC89" s="57"/>
      <c r="BD89" s="58"/>
      <c r="BE89" s="33"/>
    </row>
    <row r="90" spans="1:91" s="2" customFormat="1" ht="15.2" customHeight="1">
      <c r="A90" s="33"/>
      <c r="B90" s="34"/>
      <c r="C90" s="28" t="s">
        <v>27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31</v>
      </c>
      <c r="AJ90" s="33"/>
      <c r="AK90" s="33"/>
      <c r="AL90" s="33"/>
      <c r="AM90" s="246" t="str">
        <f>IF(E20="","",E20)</f>
        <v xml:space="preserve"> </v>
      </c>
      <c r="AN90" s="247"/>
      <c r="AO90" s="247"/>
      <c r="AP90" s="247"/>
      <c r="AQ90" s="33"/>
      <c r="AR90" s="34"/>
      <c r="AS90" s="244"/>
      <c r="AT90" s="245"/>
      <c r="AU90" s="59"/>
      <c r="AV90" s="59"/>
      <c r="AW90" s="59"/>
      <c r="AX90" s="59"/>
      <c r="AY90" s="59"/>
      <c r="AZ90" s="59"/>
      <c r="BA90" s="59"/>
      <c r="BB90" s="59"/>
      <c r="BC90" s="59"/>
      <c r="BD90" s="60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44"/>
      <c r="AT91" s="245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3"/>
    </row>
    <row r="92" spans="1:91" s="2" customFormat="1" ht="29.25" customHeight="1">
      <c r="A92" s="33"/>
      <c r="B92" s="34"/>
      <c r="C92" s="248" t="s">
        <v>54</v>
      </c>
      <c r="D92" s="249"/>
      <c r="E92" s="249"/>
      <c r="F92" s="249"/>
      <c r="G92" s="249"/>
      <c r="H92" s="61"/>
      <c r="I92" s="251" t="s">
        <v>55</v>
      </c>
      <c r="J92" s="249"/>
      <c r="K92" s="249"/>
      <c r="L92" s="249"/>
      <c r="M92" s="249"/>
      <c r="N92" s="249"/>
      <c r="O92" s="249"/>
      <c r="P92" s="249"/>
      <c r="Q92" s="249"/>
      <c r="R92" s="249"/>
      <c r="S92" s="249"/>
      <c r="T92" s="249"/>
      <c r="U92" s="249"/>
      <c r="V92" s="249"/>
      <c r="W92" s="249"/>
      <c r="X92" s="249"/>
      <c r="Y92" s="249"/>
      <c r="Z92" s="249"/>
      <c r="AA92" s="249"/>
      <c r="AB92" s="249"/>
      <c r="AC92" s="249"/>
      <c r="AD92" s="249"/>
      <c r="AE92" s="249"/>
      <c r="AF92" s="249"/>
      <c r="AG92" s="250" t="s">
        <v>56</v>
      </c>
      <c r="AH92" s="249"/>
      <c r="AI92" s="249"/>
      <c r="AJ92" s="249"/>
      <c r="AK92" s="249"/>
      <c r="AL92" s="249"/>
      <c r="AM92" s="249"/>
      <c r="AN92" s="251" t="s">
        <v>57</v>
      </c>
      <c r="AO92" s="249"/>
      <c r="AP92" s="252"/>
      <c r="AQ92" s="62" t="s">
        <v>58</v>
      </c>
      <c r="AR92" s="34"/>
      <c r="AS92" s="63" t="s">
        <v>59</v>
      </c>
      <c r="AT92" s="64" t="s">
        <v>60</v>
      </c>
      <c r="AU92" s="64" t="s">
        <v>61</v>
      </c>
      <c r="AV92" s="64" t="s">
        <v>62</v>
      </c>
      <c r="AW92" s="64" t="s">
        <v>63</v>
      </c>
      <c r="AX92" s="64" t="s">
        <v>64</v>
      </c>
      <c r="AY92" s="64" t="s">
        <v>65</v>
      </c>
      <c r="AZ92" s="64" t="s">
        <v>66</v>
      </c>
      <c r="BA92" s="64" t="s">
        <v>67</v>
      </c>
      <c r="BB92" s="64" t="s">
        <v>68</v>
      </c>
      <c r="BC92" s="64" t="s">
        <v>69</v>
      </c>
      <c r="BD92" s="65" t="s">
        <v>70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6"/>
      <c r="AT93" s="67"/>
      <c r="AU93" s="67"/>
      <c r="AV93" s="67"/>
      <c r="AW93" s="67"/>
      <c r="AX93" s="67"/>
      <c r="AY93" s="67"/>
      <c r="AZ93" s="67"/>
      <c r="BA93" s="67"/>
      <c r="BB93" s="67"/>
      <c r="BC93" s="67"/>
      <c r="BD93" s="68"/>
      <c r="BE93" s="33"/>
    </row>
    <row r="94" spans="1:91" s="6" customFormat="1" ht="32.450000000000003" customHeight="1">
      <c r="B94" s="69"/>
      <c r="C94" s="70" t="s">
        <v>71</v>
      </c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260">
        <f>ROUND(AG95+SUM(AG98:AG100),2)</f>
        <v>0</v>
      </c>
      <c r="AH94" s="260"/>
      <c r="AI94" s="260"/>
      <c r="AJ94" s="260"/>
      <c r="AK94" s="260"/>
      <c r="AL94" s="260"/>
      <c r="AM94" s="260"/>
      <c r="AN94" s="261">
        <f t="shared" ref="AN94:AN100" si="0">SUM(AG94,AT94)</f>
        <v>0</v>
      </c>
      <c r="AO94" s="261"/>
      <c r="AP94" s="261"/>
      <c r="AQ94" s="73" t="s">
        <v>1</v>
      </c>
      <c r="AR94" s="69"/>
      <c r="AS94" s="74">
        <f>ROUND(AS95+SUM(AS98:AS100),2)</f>
        <v>0</v>
      </c>
      <c r="AT94" s="75">
        <f t="shared" ref="AT94:AT100" si="1">ROUND(SUM(AV94:AW94),2)</f>
        <v>0</v>
      </c>
      <c r="AU94" s="76">
        <f>ROUND(AU95+SUM(AU98:AU100),5)</f>
        <v>0</v>
      </c>
      <c r="AV94" s="75">
        <f>ROUND(AZ94*L29,2)</f>
        <v>0</v>
      </c>
      <c r="AW94" s="75">
        <f>ROUND(BA94*L30,2)</f>
        <v>0</v>
      </c>
      <c r="AX94" s="75">
        <f>ROUND(BB94*L29,2)</f>
        <v>0</v>
      </c>
      <c r="AY94" s="75">
        <f>ROUND(BC94*L30,2)</f>
        <v>0</v>
      </c>
      <c r="AZ94" s="75">
        <f>ROUND(AZ95+SUM(AZ98:AZ100),2)</f>
        <v>0</v>
      </c>
      <c r="BA94" s="75">
        <f>ROUND(BA95+SUM(BA98:BA100),2)</f>
        <v>0</v>
      </c>
      <c r="BB94" s="75">
        <f>ROUND(BB95+SUM(BB98:BB100),2)</f>
        <v>0</v>
      </c>
      <c r="BC94" s="75">
        <f>ROUND(BC95+SUM(BC98:BC100),2)</f>
        <v>0</v>
      </c>
      <c r="BD94" s="77">
        <f>ROUND(BD95+SUM(BD98:BD100),2)</f>
        <v>0</v>
      </c>
      <c r="BS94" s="78" t="s">
        <v>72</v>
      </c>
      <c r="BT94" s="78" t="s">
        <v>73</v>
      </c>
      <c r="BU94" s="79" t="s">
        <v>74</v>
      </c>
      <c r="BV94" s="78" t="s">
        <v>75</v>
      </c>
      <c r="BW94" s="78" t="s">
        <v>4</v>
      </c>
      <c r="BX94" s="78" t="s">
        <v>76</v>
      </c>
      <c r="CL94" s="78" t="s">
        <v>1</v>
      </c>
    </row>
    <row r="95" spans="1:91" s="7" customFormat="1" ht="16.5" customHeight="1">
      <c r="B95" s="80"/>
      <c r="C95" s="81"/>
      <c r="D95" s="256" t="s">
        <v>77</v>
      </c>
      <c r="E95" s="256"/>
      <c r="F95" s="256"/>
      <c r="G95" s="256"/>
      <c r="H95" s="256"/>
      <c r="I95" s="82"/>
      <c r="J95" s="256" t="s">
        <v>78</v>
      </c>
      <c r="K95" s="256"/>
      <c r="L95" s="256"/>
      <c r="M95" s="256"/>
      <c r="N95" s="256"/>
      <c r="O95" s="256"/>
      <c r="P95" s="256"/>
      <c r="Q95" s="256"/>
      <c r="R95" s="256"/>
      <c r="S95" s="256"/>
      <c r="T95" s="256"/>
      <c r="U95" s="256"/>
      <c r="V95" s="256"/>
      <c r="W95" s="256"/>
      <c r="X95" s="256"/>
      <c r="Y95" s="256"/>
      <c r="Z95" s="256"/>
      <c r="AA95" s="256"/>
      <c r="AB95" s="256"/>
      <c r="AC95" s="256"/>
      <c r="AD95" s="256"/>
      <c r="AE95" s="256"/>
      <c r="AF95" s="256"/>
      <c r="AG95" s="253">
        <f>ROUND(SUM(AG96:AG97),2)</f>
        <v>0</v>
      </c>
      <c r="AH95" s="254"/>
      <c r="AI95" s="254"/>
      <c r="AJ95" s="254"/>
      <c r="AK95" s="254"/>
      <c r="AL95" s="254"/>
      <c r="AM95" s="254"/>
      <c r="AN95" s="255">
        <f t="shared" si="0"/>
        <v>0</v>
      </c>
      <c r="AO95" s="254"/>
      <c r="AP95" s="254"/>
      <c r="AQ95" s="83" t="s">
        <v>79</v>
      </c>
      <c r="AR95" s="80"/>
      <c r="AS95" s="84">
        <f>ROUND(SUM(AS96:AS97),2)</f>
        <v>0</v>
      </c>
      <c r="AT95" s="85">
        <f t="shared" si="1"/>
        <v>0</v>
      </c>
      <c r="AU95" s="86">
        <f>ROUND(SUM(AU96:AU97),5)</f>
        <v>0</v>
      </c>
      <c r="AV95" s="85">
        <f>ROUND(AZ95*L29,2)</f>
        <v>0</v>
      </c>
      <c r="AW95" s="85">
        <f>ROUND(BA95*L30,2)</f>
        <v>0</v>
      </c>
      <c r="AX95" s="85">
        <f>ROUND(BB95*L29,2)</f>
        <v>0</v>
      </c>
      <c r="AY95" s="85">
        <f>ROUND(BC95*L30,2)</f>
        <v>0</v>
      </c>
      <c r="AZ95" s="85">
        <f>ROUND(SUM(AZ96:AZ97),2)</f>
        <v>0</v>
      </c>
      <c r="BA95" s="85">
        <f>ROUND(SUM(BA96:BA97),2)</f>
        <v>0</v>
      </c>
      <c r="BB95" s="85">
        <f>ROUND(SUM(BB96:BB97),2)</f>
        <v>0</v>
      </c>
      <c r="BC95" s="85">
        <f>ROUND(SUM(BC96:BC97),2)</f>
        <v>0</v>
      </c>
      <c r="BD95" s="87">
        <f>ROUND(SUM(BD96:BD97),2)</f>
        <v>0</v>
      </c>
      <c r="BS95" s="88" t="s">
        <v>72</v>
      </c>
      <c r="BT95" s="88" t="s">
        <v>80</v>
      </c>
      <c r="BU95" s="88" t="s">
        <v>74</v>
      </c>
      <c r="BV95" s="88" t="s">
        <v>75</v>
      </c>
      <c r="BW95" s="88" t="s">
        <v>81</v>
      </c>
      <c r="BX95" s="88" t="s">
        <v>4</v>
      </c>
      <c r="CL95" s="88" t="s">
        <v>1</v>
      </c>
      <c r="CM95" s="88" t="s">
        <v>82</v>
      </c>
    </row>
    <row r="96" spans="1:91" s="4" customFormat="1" ht="16.5" customHeight="1">
      <c r="A96" s="89" t="s">
        <v>83</v>
      </c>
      <c r="B96" s="52"/>
      <c r="C96" s="10"/>
      <c r="D96" s="10"/>
      <c r="E96" s="259" t="s">
        <v>80</v>
      </c>
      <c r="F96" s="259"/>
      <c r="G96" s="259"/>
      <c r="H96" s="259"/>
      <c r="I96" s="259"/>
      <c r="J96" s="10"/>
      <c r="K96" s="259" t="s">
        <v>78</v>
      </c>
      <c r="L96" s="259"/>
      <c r="M96" s="259"/>
      <c r="N96" s="259"/>
      <c r="O96" s="259"/>
      <c r="P96" s="259"/>
      <c r="Q96" s="259"/>
      <c r="R96" s="259"/>
      <c r="S96" s="259"/>
      <c r="T96" s="259"/>
      <c r="U96" s="259"/>
      <c r="V96" s="259"/>
      <c r="W96" s="259"/>
      <c r="X96" s="259"/>
      <c r="Y96" s="259"/>
      <c r="Z96" s="259"/>
      <c r="AA96" s="259"/>
      <c r="AB96" s="259"/>
      <c r="AC96" s="259"/>
      <c r="AD96" s="259"/>
      <c r="AE96" s="259"/>
      <c r="AF96" s="259"/>
      <c r="AG96" s="257">
        <f>'1 - Vodovodní řad S'!J32</f>
        <v>0</v>
      </c>
      <c r="AH96" s="258"/>
      <c r="AI96" s="258"/>
      <c r="AJ96" s="258"/>
      <c r="AK96" s="258"/>
      <c r="AL96" s="258"/>
      <c r="AM96" s="258"/>
      <c r="AN96" s="257">
        <f t="shared" si="0"/>
        <v>0</v>
      </c>
      <c r="AO96" s="258"/>
      <c r="AP96" s="258"/>
      <c r="AQ96" s="90" t="s">
        <v>84</v>
      </c>
      <c r="AR96" s="52"/>
      <c r="AS96" s="91">
        <v>0</v>
      </c>
      <c r="AT96" s="92">
        <f t="shared" si="1"/>
        <v>0</v>
      </c>
      <c r="AU96" s="93">
        <f>'1 - Vodovodní řad S'!P133</f>
        <v>0</v>
      </c>
      <c r="AV96" s="92">
        <f>'1 - Vodovodní řad S'!J35</f>
        <v>0</v>
      </c>
      <c r="AW96" s="92">
        <f>'1 - Vodovodní řad S'!J36</f>
        <v>0</v>
      </c>
      <c r="AX96" s="92">
        <f>'1 - Vodovodní řad S'!J37</f>
        <v>0</v>
      </c>
      <c r="AY96" s="92">
        <f>'1 - Vodovodní řad S'!J38</f>
        <v>0</v>
      </c>
      <c r="AZ96" s="92">
        <f>'1 - Vodovodní řad S'!F35</f>
        <v>0</v>
      </c>
      <c r="BA96" s="92">
        <f>'1 - Vodovodní řad S'!F36</f>
        <v>0</v>
      </c>
      <c r="BB96" s="92">
        <f>'1 - Vodovodní řad S'!F37</f>
        <v>0</v>
      </c>
      <c r="BC96" s="92">
        <f>'1 - Vodovodní řad S'!F38</f>
        <v>0</v>
      </c>
      <c r="BD96" s="94">
        <f>'1 - Vodovodní řad S'!F39</f>
        <v>0</v>
      </c>
      <c r="BT96" s="26" t="s">
        <v>82</v>
      </c>
      <c r="BV96" s="26" t="s">
        <v>75</v>
      </c>
      <c r="BW96" s="26" t="s">
        <v>85</v>
      </c>
      <c r="BX96" s="26" t="s">
        <v>81</v>
      </c>
      <c r="CL96" s="26" t="s">
        <v>86</v>
      </c>
    </row>
    <row r="97" spans="1:91" s="4" customFormat="1" ht="16.5" customHeight="1">
      <c r="A97" s="89" t="s">
        <v>83</v>
      </c>
      <c r="B97" s="52"/>
      <c r="C97" s="10"/>
      <c r="D97" s="10"/>
      <c r="E97" s="259" t="s">
        <v>82</v>
      </c>
      <c r="F97" s="259"/>
      <c r="G97" s="259"/>
      <c r="H97" s="259"/>
      <c r="I97" s="259"/>
      <c r="J97" s="10"/>
      <c r="K97" s="259" t="s">
        <v>87</v>
      </c>
      <c r="L97" s="259"/>
      <c r="M97" s="259"/>
      <c r="N97" s="259"/>
      <c r="O97" s="259"/>
      <c r="P97" s="259"/>
      <c r="Q97" s="259"/>
      <c r="R97" s="259"/>
      <c r="S97" s="259"/>
      <c r="T97" s="259"/>
      <c r="U97" s="259"/>
      <c r="V97" s="259"/>
      <c r="W97" s="259"/>
      <c r="X97" s="259"/>
      <c r="Y97" s="259"/>
      <c r="Z97" s="259"/>
      <c r="AA97" s="259"/>
      <c r="AB97" s="259"/>
      <c r="AC97" s="259"/>
      <c r="AD97" s="259"/>
      <c r="AE97" s="259"/>
      <c r="AF97" s="259"/>
      <c r="AG97" s="257">
        <f>'2 - Vodovodní řad S – vod...'!J32</f>
        <v>0</v>
      </c>
      <c r="AH97" s="258"/>
      <c r="AI97" s="258"/>
      <c r="AJ97" s="258"/>
      <c r="AK97" s="258"/>
      <c r="AL97" s="258"/>
      <c r="AM97" s="258"/>
      <c r="AN97" s="257">
        <f t="shared" si="0"/>
        <v>0</v>
      </c>
      <c r="AO97" s="258"/>
      <c r="AP97" s="258"/>
      <c r="AQ97" s="90" t="s">
        <v>84</v>
      </c>
      <c r="AR97" s="52"/>
      <c r="AS97" s="91">
        <v>0</v>
      </c>
      <c r="AT97" s="92">
        <f t="shared" si="1"/>
        <v>0</v>
      </c>
      <c r="AU97" s="93">
        <f>'2 - Vodovodní řad S – vod...'!P129</f>
        <v>0</v>
      </c>
      <c r="AV97" s="92">
        <f>'2 - Vodovodní řad S – vod...'!J35</f>
        <v>0</v>
      </c>
      <c r="AW97" s="92">
        <f>'2 - Vodovodní řad S – vod...'!J36</f>
        <v>0</v>
      </c>
      <c r="AX97" s="92">
        <f>'2 - Vodovodní řad S – vod...'!J37</f>
        <v>0</v>
      </c>
      <c r="AY97" s="92">
        <f>'2 - Vodovodní řad S – vod...'!J38</f>
        <v>0</v>
      </c>
      <c r="AZ97" s="92">
        <f>'2 - Vodovodní řad S – vod...'!F35</f>
        <v>0</v>
      </c>
      <c r="BA97" s="92">
        <f>'2 - Vodovodní řad S – vod...'!F36</f>
        <v>0</v>
      </c>
      <c r="BB97" s="92">
        <f>'2 - Vodovodní řad S – vod...'!F37</f>
        <v>0</v>
      </c>
      <c r="BC97" s="92">
        <f>'2 - Vodovodní řad S – vod...'!F38</f>
        <v>0</v>
      </c>
      <c r="BD97" s="94">
        <f>'2 - Vodovodní řad S – vod...'!F39</f>
        <v>0</v>
      </c>
      <c r="BT97" s="26" t="s">
        <v>82</v>
      </c>
      <c r="BV97" s="26" t="s">
        <v>75</v>
      </c>
      <c r="BW97" s="26" t="s">
        <v>88</v>
      </c>
      <c r="BX97" s="26" t="s">
        <v>81</v>
      </c>
      <c r="CL97" s="26" t="s">
        <v>86</v>
      </c>
    </row>
    <row r="98" spans="1:91" s="7" customFormat="1" ht="16.5" customHeight="1">
      <c r="A98" s="89" t="s">
        <v>83</v>
      </c>
      <c r="B98" s="80"/>
      <c r="C98" s="81"/>
      <c r="D98" s="256" t="s">
        <v>90</v>
      </c>
      <c r="E98" s="256"/>
      <c r="F98" s="256"/>
      <c r="G98" s="256"/>
      <c r="H98" s="256"/>
      <c r="I98" s="82"/>
      <c r="J98" s="256" t="s">
        <v>91</v>
      </c>
      <c r="K98" s="256"/>
      <c r="L98" s="256"/>
      <c r="M98" s="256"/>
      <c r="N98" s="256"/>
      <c r="O98" s="256"/>
      <c r="P98" s="256"/>
      <c r="Q98" s="256"/>
      <c r="R98" s="256"/>
      <c r="S98" s="256"/>
      <c r="T98" s="256"/>
      <c r="U98" s="256"/>
      <c r="V98" s="256"/>
      <c r="W98" s="256"/>
      <c r="X98" s="256"/>
      <c r="Y98" s="256"/>
      <c r="Z98" s="256"/>
      <c r="AA98" s="256"/>
      <c r="AB98" s="256"/>
      <c r="AC98" s="256"/>
      <c r="AD98" s="256"/>
      <c r="AE98" s="256"/>
      <c r="AF98" s="256"/>
      <c r="AG98" s="255">
        <f>'03 - Vodovodní řad S-2'!J30</f>
        <v>0</v>
      </c>
      <c r="AH98" s="254"/>
      <c r="AI98" s="254"/>
      <c r="AJ98" s="254"/>
      <c r="AK98" s="254"/>
      <c r="AL98" s="254"/>
      <c r="AM98" s="254"/>
      <c r="AN98" s="255">
        <f t="shared" si="0"/>
        <v>0</v>
      </c>
      <c r="AO98" s="254"/>
      <c r="AP98" s="254"/>
      <c r="AQ98" s="83" t="s">
        <v>79</v>
      </c>
      <c r="AR98" s="80"/>
      <c r="AS98" s="84">
        <v>0</v>
      </c>
      <c r="AT98" s="85">
        <f t="shared" si="1"/>
        <v>0</v>
      </c>
      <c r="AU98" s="86">
        <f>'03 - Vodovodní řad S-2'!P127</f>
        <v>0</v>
      </c>
      <c r="AV98" s="85">
        <f>'03 - Vodovodní řad S-2'!J33</f>
        <v>0</v>
      </c>
      <c r="AW98" s="85">
        <f>'03 - Vodovodní řad S-2'!J34</f>
        <v>0</v>
      </c>
      <c r="AX98" s="85">
        <f>'03 - Vodovodní řad S-2'!J35</f>
        <v>0</v>
      </c>
      <c r="AY98" s="85">
        <f>'03 - Vodovodní řad S-2'!J36</f>
        <v>0</v>
      </c>
      <c r="AZ98" s="85">
        <f>'03 - Vodovodní řad S-2'!F33</f>
        <v>0</v>
      </c>
      <c r="BA98" s="85">
        <f>'03 - Vodovodní řad S-2'!F34</f>
        <v>0</v>
      </c>
      <c r="BB98" s="85">
        <f>'03 - Vodovodní řad S-2'!F35</f>
        <v>0</v>
      </c>
      <c r="BC98" s="85">
        <f>'03 - Vodovodní řad S-2'!F36</f>
        <v>0</v>
      </c>
      <c r="BD98" s="87">
        <f>'03 - Vodovodní řad S-2'!F37</f>
        <v>0</v>
      </c>
      <c r="BT98" s="88" t="s">
        <v>80</v>
      </c>
      <c r="BV98" s="88" t="s">
        <v>75</v>
      </c>
      <c r="BW98" s="88" t="s">
        <v>92</v>
      </c>
      <c r="BX98" s="88" t="s">
        <v>4</v>
      </c>
      <c r="CL98" s="88" t="s">
        <v>86</v>
      </c>
      <c r="CM98" s="88" t="s">
        <v>82</v>
      </c>
    </row>
    <row r="99" spans="1:91" s="7" customFormat="1" ht="16.5" customHeight="1">
      <c r="A99" s="89" t="s">
        <v>83</v>
      </c>
      <c r="B99" s="80"/>
      <c r="C99" s="81"/>
      <c r="D99" s="256" t="s">
        <v>93</v>
      </c>
      <c r="E99" s="256"/>
      <c r="F99" s="256"/>
      <c r="G99" s="256"/>
      <c r="H99" s="256"/>
      <c r="I99" s="82"/>
      <c r="J99" s="256" t="s">
        <v>94</v>
      </c>
      <c r="K99" s="256"/>
      <c r="L99" s="256"/>
      <c r="M99" s="256"/>
      <c r="N99" s="256"/>
      <c r="O99" s="256"/>
      <c r="P99" s="256"/>
      <c r="Q99" s="256"/>
      <c r="R99" s="256"/>
      <c r="S99" s="256"/>
      <c r="T99" s="256"/>
      <c r="U99" s="256"/>
      <c r="V99" s="256"/>
      <c r="W99" s="256"/>
      <c r="X99" s="256"/>
      <c r="Y99" s="256"/>
      <c r="Z99" s="256"/>
      <c r="AA99" s="256"/>
      <c r="AB99" s="256"/>
      <c r="AC99" s="256"/>
      <c r="AD99" s="256"/>
      <c r="AE99" s="256"/>
      <c r="AF99" s="256"/>
      <c r="AG99" s="255">
        <f>'04 - Suchovod'!J30</f>
        <v>0</v>
      </c>
      <c r="AH99" s="254"/>
      <c r="AI99" s="254"/>
      <c r="AJ99" s="254"/>
      <c r="AK99" s="254"/>
      <c r="AL99" s="254"/>
      <c r="AM99" s="254"/>
      <c r="AN99" s="255">
        <f t="shared" si="0"/>
        <v>0</v>
      </c>
      <c r="AO99" s="254"/>
      <c r="AP99" s="254"/>
      <c r="AQ99" s="83" t="s">
        <v>79</v>
      </c>
      <c r="AR99" s="80"/>
      <c r="AS99" s="84">
        <v>0</v>
      </c>
      <c r="AT99" s="85">
        <f t="shared" si="1"/>
        <v>0</v>
      </c>
      <c r="AU99" s="86">
        <f>'04 - Suchovod'!P125</f>
        <v>0</v>
      </c>
      <c r="AV99" s="85">
        <f>'04 - Suchovod'!J33</f>
        <v>0</v>
      </c>
      <c r="AW99" s="85">
        <f>'04 - Suchovod'!J34</f>
        <v>0</v>
      </c>
      <c r="AX99" s="85">
        <f>'04 - Suchovod'!J35</f>
        <v>0</v>
      </c>
      <c r="AY99" s="85">
        <f>'04 - Suchovod'!J36</f>
        <v>0</v>
      </c>
      <c r="AZ99" s="85">
        <f>'04 - Suchovod'!F33</f>
        <v>0</v>
      </c>
      <c r="BA99" s="85">
        <f>'04 - Suchovod'!F34</f>
        <v>0</v>
      </c>
      <c r="BB99" s="85">
        <f>'04 - Suchovod'!F35</f>
        <v>0</v>
      </c>
      <c r="BC99" s="85">
        <f>'04 - Suchovod'!F36</f>
        <v>0</v>
      </c>
      <c r="BD99" s="87">
        <f>'04 - Suchovod'!F37</f>
        <v>0</v>
      </c>
      <c r="BT99" s="88" t="s">
        <v>80</v>
      </c>
      <c r="BV99" s="88" t="s">
        <v>75</v>
      </c>
      <c r="BW99" s="88" t="s">
        <v>95</v>
      </c>
      <c r="BX99" s="88" t="s">
        <v>4</v>
      </c>
      <c r="CL99" s="88" t="s">
        <v>86</v>
      </c>
      <c r="CM99" s="88" t="s">
        <v>82</v>
      </c>
    </row>
    <row r="100" spans="1:91" s="7" customFormat="1" ht="16.5" customHeight="1">
      <c r="A100" s="89" t="s">
        <v>83</v>
      </c>
      <c r="B100" s="80"/>
      <c r="C100" s="81"/>
      <c r="D100" s="256" t="s">
        <v>96</v>
      </c>
      <c r="E100" s="256"/>
      <c r="F100" s="256"/>
      <c r="G100" s="256"/>
      <c r="H100" s="256"/>
      <c r="I100" s="82"/>
      <c r="J100" s="256" t="s">
        <v>97</v>
      </c>
      <c r="K100" s="256"/>
      <c r="L100" s="256"/>
      <c r="M100" s="256"/>
      <c r="N100" s="256"/>
      <c r="O100" s="256"/>
      <c r="P100" s="256"/>
      <c r="Q100" s="256"/>
      <c r="R100" s="256"/>
      <c r="S100" s="256"/>
      <c r="T100" s="256"/>
      <c r="U100" s="256"/>
      <c r="V100" s="256"/>
      <c r="W100" s="256"/>
      <c r="X100" s="256"/>
      <c r="Y100" s="256"/>
      <c r="Z100" s="256"/>
      <c r="AA100" s="256"/>
      <c r="AB100" s="256"/>
      <c r="AC100" s="256"/>
      <c r="AD100" s="256"/>
      <c r="AE100" s="256"/>
      <c r="AF100" s="256"/>
      <c r="AG100" s="255">
        <f>'VRN - Vedlejší náklady st...'!J30</f>
        <v>0</v>
      </c>
      <c r="AH100" s="254"/>
      <c r="AI100" s="254"/>
      <c r="AJ100" s="254"/>
      <c r="AK100" s="254"/>
      <c r="AL100" s="254"/>
      <c r="AM100" s="254"/>
      <c r="AN100" s="255">
        <f t="shared" si="0"/>
        <v>0</v>
      </c>
      <c r="AO100" s="254"/>
      <c r="AP100" s="254"/>
      <c r="AQ100" s="83" t="s">
        <v>98</v>
      </c>
      <c r="AR100" s="80"/>
      <c r="AS100" s="95">
        <v>0</v>
      </c>
      <c r="AT100" s="96">
        <f t="shared" si="1"/>
        <v>0</v>
      </c>
      <c r="AU100" s="97">
        <f>'VRN - Vedlejší náklady st...'!P123</f>
        <v>0</v>
      </c>
      <c r="AV100" s="96">
        <f>'VRN - Vedlejší náklady st...'!J33</f>
        <v>0</v>
      </c>
      <c r="AW100" s="96">
        <f>'VRN - Vedlejší náklady st...'!J34</f>
        <v>0</v>
      </c>
      <c r="AX100" s="96">
        <f>'VRN - Vedlejší náklady st...'!J35</f>
        <v>0</v>
      </c>
      <c r="AY100" s="96">
        <f>'VRN - Vedlejší náklady st...'!J36</f>
        <v>0</v>
      </c>
      <c r="AZ100" s="96">
        <f>'VRN - Vedlejší náklady st...'!F33</f>
        <v>0</v>
      </c>
      <c r="BA100" s="96">
        <f>'VRN - Vedlejší náklady st...'!F34</f>
        <v>0</v>
      </c>
      <c r="BB100" s="96">
        <f>'VRN - Vedlejší náklady st...'!F35</f>
        <v>0</v>
      </c>
      <c r="BC100" s="96">
        <f>'VRN - Vedlejší náklady st...'!F36</f>
        <v>0</v>
      </c>
      <c r="BD100" s="98">
        <f>'VRN - Vedlejší náklady st...'!F37</f>
        <v>0</v>
      </c>
      <c r="BT100" s="88" t="s">
        <v>80</v>
      </c>
      <c r="BV100" s="88" t="s">
        <v>75</v>
      </c>
      <c r="BW100" s="88" t="s">
        <v>99</v>
      </c>
      <c r="BX100" s="88" t="s">
        <v>4</v>
      </c>
      <c r="CL100" s="88" t="s">
        <v>1</v>
      </c>
      <c r="CM100" s="88" t="s">
        <v>82</v>
      </c>
    </row>
    <row r="101" spans="1:91" s="2" customFormat="1" ht="30" customHeight="1">
      <c r="A101" s="33"/>
      <c r="B101" s="34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4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91" s="2" customFormat="1" ht="6.95" customHeight="1">
      <c r="A102" s="33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34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91" ht="15"/>
  </sheetData>
  <mergeCells count="62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98:AP98"/>
    <mergeCell ref="AG98:AM98"/>
    <mergeCell ref="D98:H98"/>
    <mergeCell ref="J98:AF98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G94:AM94"/>
    <mergeCell ref="AN94:AP94"/>
    <mergeCell ref="L85:AO85"/>
    <mergeCell ref="AM87:AN87"/>
    <mergeCell ref="AS89:AT91"/>
    <mergeCell ref="AM89:AP89"/>
    <mergeCell ref="AM90:AP90"/>
  </mergeCells>
  <hyperlinks>
    <hyperlink ref="A96" location="'1 - Vodovodní řad S'!C2" display="/" xr:uid="{00000000-0004-0000-0000-000000000000}"/>
    <hyperlink ref="A97" location="'2 - Vodovodní řad S – vod...'!C2" display="/" xr:uid="{00000000-0004-0000-0000-000001000000}"/>
    <hyperlink ref="A98" location="'03 - Vodovodní řad S-2'!C2" display="/" xr:uid="{00000000-0004-0000-0000-000003000000}"/>
    <hyperlink ref="A99" location="'04 - Suchovod'!C2" display="/" xr:uid="{00000000-0004-0000-0000-000004000000}"/>
    <hyperlink ref="A100" location="'VRN - Vedlejší náklady st...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896"/>
  <sheetViews>
    <sheetView showGridLines="0" topLeftCell="A109" workbookViewId="0">
      <selection activeCell="Z23" sqref="Y23:Z23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9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I2" s="99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85</v>
      </c>
      <c r="AZ2" s="100" t="s">
        <v>100</v>
      </c>
      <c r="BA2" s="100" t="s">
        <v>101</v>
      </c>
      <c r="BB2" s="100" t="s">
        <v>1</v>
      </c>
      <c r="BC2" s="100" t="s">
        <v>102</v>
      </c>
      <c r="BD2" s="100" t="s">
        <v>82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101"/>
      <c r="J3" s="20"/>
      <c r="K3" s="20"/>
      <c r="L3" s="21"/>
      <c r="AT3" s="18" t="s">
        <v>82</v>
      </c>
      <c r="AZ3" s="100" t="s">
        <v>103</v>
      </c>
      <c r="BA3" s="100" t="s">
        <v>1</v>
      </c>
      <c r="BB3" s="100" t="s">
        <v>1</v>
      </c>
      <c r="BC3" s="100" t="s">
        <v>104</v>
      </c>
      <c r="BD3" s="100" t="s">
        <v>82</v>
      </c>
    </row>
    <row r="4" spans="1:56" s="1" customFormat="1" ht="24.95" customHeight="1">
      <c r="B4" s="21"/>
      <c r="D4" s="22" t="s">
        <v>105</v>
      </c>
      <c r="I4" s="99"/>
      <c r="L4" s="21"/>
      <c r="M4" s="102" t="s">
        <v>10</v>
      </c>
      <c r="AT4" s="18" t="s">
        <v>3</v>
      </c>
      <c r="AZ4" s="100" t="s">
        <v>106</v>
      </c>
      <c r="BA4" s="100" t="s">
        <v>101</v>
      </c>
      <c r="BB4" s="100" t="s">
        <v>1</v>
      </c>
      <c r="BC4" s="100" t="s">
        <v>107</v>
      </c>
      <c r="BD4" s="100" t="s">
        <v>82</v>
      </c>
    </row>
    <row r="5" spans="1:56" s="1" customFormat="1" ht="6.95" customHeight="1">
      <c r="B5" s="21"/>
      <c r="I5" s="99"/>
      <c r="L5" s="21"/>
      <c r="AZ5" s="100" t="s">
        <v>108</v>
      </c>
      <c r="BA5" s="100" t="s">
        <v>101</v>
      </c>
      <c r="BB5" s="100" t="s">
        <v>1</v>
      </c>
      <c r="BC5" s="100" t="s">
        <v>109</v>
      </c>
      <c r="BD5" s="100" t="s">
        <v>82</v>
      </c>
    </row>
    <row r="6" spans="1:56" s="1" customFormat="1" ht="12" customHeight="1">
      <c r="B6" s="21"/>
      <c r="D6" s="28" t="s">
        <v>16</v>
      </c>
      <c r="I6" s="99"/>
      <c r="L6" s="21"/>
      <c r="AZ6" s="100" t="s">
        <v>110</v>
      </c>
      <c r="BA6" s="100" t="s">
        <v>1</v>
      </c>
      <c r="BB6" s="100" t="s">
        <v>1</v>
      </c>
      <c r="BC6" s="100" t="s">
        <v>111</v>
      </c>
      <c r="BD6" s="100" t="s">
        <v>82</v>
      </c>
    </row>
    <row r="7" spans="1:56" s="1" customFormat="1" ht="23.25" customHeight="1">
      <c r="B7" s="21"/>
      <c r="E7" s="282" t="str">
        <f>'Rekapitulace stavby'!K6</f>
        <v>Obec Široký Důl - Výměna vodovodního řadu od VŠ Střítež - 02 Zásobní řady</v>
      </c>
      <c r="F7" s="283"/>
      <c r="G7" s="283"/>
      <c r="H7" s="283"/>
      <c r="I7" s="99"/>
      <c r="L7" s="21"/>
      <c r="AZ7" s="100" t="s">
        <v>112</v>
      </c>
      <c r="BA7" s="100" t="s">
        <v>1</v>
      </c>
      <c r="BB7" s="100" t="s">
        <v>1</v>
      </c>
      <c r="BC7" s="100" t="s">
        <v>113</v>
      </c>
      <c r="BD7" s="100" t="s">
        <v>82</v>
      </c>
    </row>
    <row r="8" spans="1:56" s="1" customFormat="1" ht="12" customHeight="1">
      <c r="B8" s="21"/>
      <c r="D8" s="28" t="s">
        <v>114</v>
      </c>
      <c r="I8" s="99"/>
      <c r="L8" s="21"/>
      <c r="AZ8" s="100" t="s">
        <v>115</v>
      </c>
      <c r="BA8" s="100" t="s">
        <v>1</v>
      </c>
      <c r="BB8" s="100" t="s">
        <v>1</v>
      </c>
      <c r="BC8" s="100" t="s">
        <v>116</v>
      </c>
      <c r="BD8" s="100" t="s">
        <v>82</v>
      </c>
    </row>
    <row r="9" spans="1:56" s="2" customFormat="1" ht="16.5" customHeight="1">
      <c r="A9" s="33"/>
      <c r="B9" s="34"/>
      <c r="C9" s="33"/>
      <c r="D9" s="33"/>
      <c r="E9" s="282" t="s">
        <v>117</v>
      </c>
      <c r="F9" s="284"/>
      <c r="G9" s="284"/>
      <c r="H9" s="284"/>
      <c r="I9" s="10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100" t="s">
        <v>118</v>
      </c>
      <c r="BA9" s="100" t="s">
        <v>1</v>
      </c>
      <c r="BB9" s="100" t="s">
        <v>1</v>
      </c>
      <c r="BC9" s="100" t="s">
        <v>119</v>
      </c>
      <c r="BD9" s="100" t="s">
        <v>82</v>
      </c>
    </row>
    <row r="10" spans="1:56" s="2" customFormat="1" ht="12" customHeight="1">
      <c r="A10" s="33"/>
      <c r="B10" s="34"/>
      <c r="C10" s="33"/>
      <c r="D10" s="28" t="s">
        <v>120</v>
      </c>
      <c r="E10" s="33"/>
      <c r="F10" s="33"/>
      <c r="G10" s="33"/>
      <c r="H10" s="33"/>
      <c r="I10" s="10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Z10" s="100" t="s">
        <v>121</v>
      </c>
      <c r="BA10" s="100" t="s">
        <v>1</v>
      </c>
      <c r="BB10" s="100" t="s">
        <v>1</v>
      </c>
      <c r="BC10" s="100" t="s">
        <v>8</v>
      </c>
      <c r="BD10" s="100" t="s">
        <v>82</v>
      </c>
    </row>
    <row r="11" spans="1:56" s="2" customFormat="1" ht="16.5" customHeight="1">
      <c r="A11" s="33"/>
      <c r="B11" s="34"/>
      <c r="C11" s="33"/>
      <c r="D11" s="33"/>
      <c r="E11" s="239" t="s">
        <v>122</v>
      </c>
      <c r="F11" s="284"/>
      <c r="G11" s="284"/>
      <c r="H11" s="284"/>
      <c r="I11" s="10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Z11" s="100" t="s">
        <v>123</v>
      </c>
      <c r="BA11" s="100" t="s">
        <v>1</v>
      </c>
      <c r="BB11" s="100" t="s">
        <v>1</v>
      </c>
      <c r="BC11" s="100" t="s">
        <v>124</v>
      </c>
      <c r="BD11" s="100" t="s">
        <v>82</v>
      </c>
    </row>
    <row r="12" spans="1:56" s="2" customFormat="1" ht="11.25">
      <c r="A12" s="33"/>
      <c r="B12" s="34"/>
      <c r="C12" s="33"/>
      <c r="D12" s="33"/>
      <c r="E12" s="33"/>
      <c r="F12" s="33"/>
      <c r="G12" s="33"/>
      <c r="H12" s="33"/>
      <c r="I12" s="10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Z12" s="100" t="s">
        <v>125</v>
      </c>
      <c r="BA12" s="100" t="s">
        <v>1</v>
      </c>
      <c r="BB12" s="100" t="s">
        <v>1</v>
      </c>
      <c r="BC12" s="100" t="s">
        <v>126</v>
      </c>
      <c r="BD12" s="100" t="s">
        <v>82</v>
      </c>
    </row>
    <row r="13" spans="1:56" s="2" customFormat="1" ht="12" customHeight="1">
      <c r="A13" s="33"/>
      <c r="B13" s="34"/>
      <c r="C13" s="33"/>
      <c r="D13" s="28" t="s">
        <v>18</v>
      </c>
      <c r="E13" s="33"/>
      <c r="F13" s="26" t="s">
        <v>86</v>
      </c>
      <c r="G13" s="33"/>
      <c r="H13" s="33"/>
      <c r="I13" s="104" t="s">
        <v>19</v>
      </c>
      <c r="J13" s="26" t="s">
        <v>127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Z13" s="100" t="s">
        <v>128</v>
      </c>
      <c r="BA13" s="100" t="s">
        <v>1</v>
      </c>
      <c r="BB13" s="100" t="s">
        <v>1</v>
      </c>
      <c r="BC13" s="100" t="s">
        <v>129</v>
      </c>
      <c r="BD13" s="100" t="s">
        <v>82</v>
      </c>
    </row>
    <row r="14" spans="1:56" s="2" customFormat="1" ht="12" customHeight="1">
      <c r="A14" s="33"/>
      <c r="B14" s="34"/>
      <c r="C14" s="33"/>
      <c r="D14" s="28" t="s">
        <v>20</v>
      </c>
      <c r="E14" s="33"/>
      <c r="F14" s="26" t="s">
        <v>21</v>
      </c>
      <c r="G14" s="33"/>
      <c r="H14" s="33"/>
      <c r="I14" s="104" t="s">
        <v>22</v>
      </c>
      <c r="J14" s="56"/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Z14" s="100" t="s">
        <v>130</v>
      </c>
      <c r="BA14" s="100" t="s">
        <v>1</v>
      </c>
      <c r="BB14" s="100" t="s">
        <v>1</v>
      </c>
      <c r="BC14" s="100" t="s">
        <v>131</v>
      </c>
      <c r="BD14" s="100" t="s">
        <v>82</v>
      </c>
    </row>
    <row r="15" spans="1:5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10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Z15" s="100" t="s">
        <v>132</v>
      </c>
      <c r="BA15" s="100" t="s">
        <v>1</v>
      </c>
      <c r="BB15" s="100" t="s">
        <v>1</v>
      </c>
      <c r="BC15" s="100" t="s">
        <v>133</v>
      </c>
      <c r="BD15" s="100" t="s">
        <v>82</v>
      </c>
    </row>
    <row r="16" spans="1:5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104" t="s">
        <v>24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Z16" s="100" t="s">
        <v>134</v>
      </c>
      <c r="BA16" s="100" t="s">
        <v>1</v>
      </c>
      <c r="BB16" s="100" t="s">
        <v>1</v>
      </c>
      <c r="BC16" s="100" t="s">
        <v>135</v>
      </c>
      <c r="BD16" s="100" t="s">
        <v>82</v>
      </c>
    </row>
    <row r="17" spans="1:56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104" t="s">
        <v>26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Z17" s="100" t="s">
        <v>136</v>
      </c>
      <c r="BA17" s="100" t="s">
        <v>137</v>
      </c>
      <c r="BB17" s="100" t="s">
        <v>1</v>
      </c>
      <c r="BC17" s="100" t="s">
        <v>138</v>
      </c>
      <c r="BD17" s="100" t="s">
        <v>82</v>
      </c>
    </row>
    <row r="18" spans="1:56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10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Z18" s="100" t="s">
        <v>139</v>
      </c>
      <c r="BA18" s="100" t="s">
        <v>1</v>
      </c>
      <c r="BB18" s="100" t="s">
        <v>1</v>
      </c>
      <c r="BC18" s="100" t="s">
        <v>140</v>
      </c>
      <c r="BD18" s="100" t="s">
        <v>82</v>
      </c>
    </row>
    <row r="19" spans="1:56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104" t="s">
        <v>24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Z19" s="100" t="s">
        <v>141</v>
      </c>
      <c r="BA19" s="100" t="s">
        <v>1</v>
      </c>
      <c r="BB19" s="100" t="s">
        <v>1</v>
      </c>
      <c r="BC19" s="100" t="s">
        <v>142</v>
      </c>
      <c r="BD19" s="100" t="s">
        <v>82</v>
      </c>
    </row>
    <row r="20" spans="1:56" s="2" customFormat="1" ht="18" customHeight="1">
      <c r="A20" s="33"/>
      <c r="B20" s="34"/>
      <c r="C20" s="33"/>
      <c r="D20" s="33"/>
      <c r="E20" s="285" t="str">
        <f>'Rekapitulace stavby'!E14</f>
        <v>Vyplň údaj</v>
      </c>
      <c r="F20" s="265"/>
      <c r="G20" s="265"/>
      <c r="H20" s="265"/>
      <c r="I20" s="104" t="s">
        <v>26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Z20" s="100" t="s">
        <v>143</v>
      </c>
      <c r="BA20" s="100" t="s">
        <v>1</v>
      </c>
      <c r="BB20" s="100" t="s">
        <v>1</v>
      </c>
      <c r="BC20" s="100" t="s">
        <v>144</v>
      </c>
      <c r="BD20" s="100" t="s">
        <v>82</v>
      </c>
    </row>
    <row r="21" spans="1:56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10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Z21" s="100" t="s">
        <v>145</v>
      </c>
      <c r="BA21" s="100" t="s">
        <v>146</v>
      </c>
      <c r="BB21" s="100" t="s">
        <v>1</v>
      </c>
      <c r="BC21" s="100" t="s">
        <v>147</v>
      </c>
      <c r="BD21" s="100" t="s">
        <v>82</v>
      </c>
    </row>
    <row r="22" spans="1:56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104" t="s">
        <v>24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Z22" s="100" t="s">
        <v>148</v>
      </c>
      <c r="BA22" s="100" t="s">
        <v>1</v>
      </c>
      <c r="BB22" s="100" t="s">
        <v>1</v>
      </c>
      <c r="BC22" s="100" t="s">
        <v>149</v>
      </c>
      <c r="BD22" s="100" t="s">
        <v>82</v>
      </c>
    </row>
    <row r="23" spans="1:56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104" t="s">
        <v>26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Z23" s="100" t="s">
        <v>150</v>
      </c>
      <c r="BA23" s="100" t="s">
        <v>1</v>
      </c>
      <c r="BB23" s="100" t="s">
        <v>1</v>
      </c>
      <c r="BC23" s="100" t="s">
        <v>151</v>
      </c>
      <c r="BD23" s="100" t="s">
        <v>82</v>
      </c>
    </row>
    <row r="24" spans="1:56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10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56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104" t="s">
        <v>24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56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104" t="s">
        <v>26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56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10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56" s="2" customFormat="1" ht="12" customHeight="1">
      <c r="A28" s="33"/>
      <c r="B28" s="34"/>
      <c r="C28" s="33"/>
      <c r="D28" s="28" t="s">
        <v>32</v>
      </c>
      <c r="E28" s="33"/>
      <c r="F28" s="33"/>
      <c r="G28" s="33"/>
      <c r="H28" s="33"/>
      <c r="I28" s="10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56" s="8" customFormat="1" ht="16.5" customHeight="1">
      <c r="A29" s="105"/>
      <c r="B29" s="106"/>
      <c r="C29" s="105"/>
      <c r="D29" s="105"/>
      <c r="E29" s="270" t="s">
        <v>1</v>
      </c>
      <c r="F29" s="270"/>
      <c r="G29" s="270"/>
      <c r="H29" s="270"/>
      <c r="I29" s="107"/>
      <c r="J29" s="105"/>
      <c r="K29" s="105"/>
      <c r="L29" s="108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</row>
    <row r="30" spans="1:56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10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56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109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56" s="2" customFormat="1" ht="25.35" customHeight="1">
      <c r="A32" s="33"/>
      <c r="B32" s="34"/>
      <c r="C32" s="33"/>
      <c r="D32" s="110" t="s">
        <v>33</v>
      </c>
      <c r="E32" s="33"/>
      <c r="F32" s="33"/>
      <c r="G32" s="33"/>
      <c r="H32" s="33"/>
      <c r="I32" s="103"/>
      <c r="J32" s="72">
        <f>ROUND(J133,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09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35</v>
      </c>
      <c r="G34" s="33"/>
      <c r="H34" s="33"/>
      <c r="I34" s="111" t="s">
        <v>34</v>
      </c>
      <c r="J34" s="37" t="s">
        <v>36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2" t="s">
        <v>37</v>
      </c>
      <c r="E35" s="28" t="s">
        <v>38</v>
      </c>
      <c r="F35" s="113">
        <f>ROUND((SUM(BE133:BE895)),  2)</f>
        <v>0</v>
      </c>
      <c r="G35" s="33"/>
      <c r="H35" s="33"/>
      <c r="I35" s="114">
        <v>0.21</v>
      </c>
      <c r="J35" s="113">
        <f>ROUND(((SUM(BE133:BE895))*I35),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39</v>
      </c>
      <c r="F36" s="113">
        <f>ROUND((SUM(BF133:BF895)),  2)</f>
        <v>0</v>
      </c>
      <c r="G36" s="33"/>
      <c r="H36" s="33"/>
      <c r="I36" s="114">
        <v>0.15</v>
      </c>
      <c r="J36" s="113">
        <f>ROUND(((SUM(BF133:BF895))*I36),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40</v>
      </c>
      <c r="F37" s="113">
        <f>ROUND((SUM(BG133:BG895)),  2)</f>
        <v>0</v>
      </c>
      <c r="G37" s="33"/>
      <c r="H37" s="33"/>
      <c r="I37" s="114">
        <v>0.21</v>
      </c>
      <c r="J37" s="113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41</v>
      </c>
      <c r="F38" s="113">
        <f>ROUND((SUM(BH133:BH895)),  2)</f>
        <v>0</v>
      </c>
      <c r="G38" s="33"/>
      <c r="H38" s="33"/>
      <c r="I38" s="114">
        <v>0.15</v>
      </c>
      <c r="J38" s="113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42</v>
      </c>
      <c r="F39" s="113">
        <f>ROUND((SUM(BI133:BI895)),  2)</f>
        <v>0</v>
      </c>
      <c r="G39" s="33"/>
      <c r="H39" s="33"/>
      <c r="I39" s="114">
        <v>0</v>
      </c>
      <c r="J39" s="113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5"/>
      <c r="D41" s="116" t="s">
        <v>43</v>
      </c>
      <c r="E41" s="61"/>
      <c r="F41" s="61"/>
      <c r="G41" s="117" t="s">
        <v>44</v>
      </c>
      <c r="H41" s="118" t="s">
        <v>45</v>
      </c>
      <c r="I41" s="119"/>
      <c r="J41" s="120">
        <f>SUM(J32:J39)</f>
        <v>0</v>
      </c>
      <c r="K41" s="121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I43" s="99"/>
      <c r="L43" s="21"/>
    </row>
    <row r="44" spans="1:31" s="1" customFormat="1" ht="14.45" customHeight="1">
      <c r="B44" s="21"/>
      <c r="I44" s="99"/>
      <c r="L44" s="21"/>
    </row>
    <row r="45" spans="1:31" s="1" customFormat="1" ht="14.45" customHeight="1">
      <c r="B45" s="21"/>
      <c r="I45" s="99"/>
      <c r="L45" s="21"/>
    </row>
    <row r="46" spans="1:31" s="1" customFormat="1" ht="14.45" customHeight="1">
      <c r="B46" s="21"/>
      <c r="I46" s="99"/>
      <c r="L46" s="21"/>
    </row>
    <row r="47" spans="1:31" s="1" customFormat="1" ht="14.45" customHeight="1">
      <c r="B47" s="21"/>
      <c r="I47" s="99"/>
      <c r="L47" s="21"/>
    </row>
    <row r="48" spans="1:31" s="1" customFormat="1" ht="14.45" customHeight="1">
      <c r="B48" s="21"/>
      <c r="I48" s="99"/>
      <c r="L48" s="21"/>
    </row>
    <row r="49" spans="1:31" s="1" customFormat="1" ht="14.45" customHeight="1">
      <c r="B49" s="21"/>
      <c r="I49" s="99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122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48</v>
      </c>
      <c r="E61" s="36"/>
      <c r="F61" s="123" t="s">
        <v>49</v>
      </c>
      <c r="G61" s="46" t="s">
        <v>48</v>
      </c>
      <c r="H61" s="36"/>
      <c r="I61" s="124"/>
      <c r="J61" s="125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126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48</v>
      </c>
      <c r="E76" s="36"/>
      <c r="F76" s="123" t="s">
        <v>49</v>
      </c>
      <c r="G76" s="46" t="s">
        <v>48</v>
      </c>
      <c r="H76" s="36"/>
      <c r="I76" s="124"/>
      <c r="J76" s="125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27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28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152</v>
      </c>
      <c r="D82" s="33"/>
      <c r="E82" s="33"/>
      <c r="F82" s="33"/>
      <c r="G82" s="33"/>
      <c r="H82" s="33"/>
      <c r="I82" s="10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10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3.25" customHeight="1">
      <c r="A85" s="33"/>
      <c r="B85" s="34"/>
      <c r="C85" s="33"/>
      <c r="D85" s="33"/>
      <c r="E85" s="282" t="str">
        <f>E7</f>
        <v>Obec Široký Důl - Výměna vodovodního řadu od VŠ Střítež - 02 Zásobní řady</v>
      </c>
      <c r="F85" s="283"/>
      <c r="G85" s="283"/>
      <c r="H85" s="283"/>
      <c r="I85" s="10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114</v>
      </c>
      <c r="I86" s="99"/>
      <c r="L86" s="21"/>
    </row>
    <row r="87" spans="1:31" s="2" customFormat="1" ht="16.5" customHeight="1">
      <c r="A87" s="33"/>
      <c r="B87" s="34"/>
      <c r="C87" s="33"/>
      <c r="D87" s="33"/>
      <c r="E87" s="282" t="s">
        <v>117</v>
      </c>
      <c r="F87" s="284"/>
      <c r="G87" s="284"/>
      <c r="H87" s="284"/>
      <c r="I87" s="10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120</v>
      </c>
      <c r="D88" s="33"/>
      <c r="E88" s="33"/>
      <c r="F88" s="33"/>
      <c r="G88" s="33"/>
      <c r="H88" s="33"/>
      <c r="I88" s="10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9" t="str">
        <f>E11</f>
        <v>1 - Vodovodní řad S</v>
      </c>
      <c r="F89" s="284"/>
      <c r="G89" s="284"/>
      <c r="H89" s="284"/>
      <c r="I89" s="10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>Široký Důl</v>
      </c>
      <c r="G91" s="33"/>
      <c r="H91" s="33"/>
      <c r="I91" s="104" t="s">
        <v>22</v>
      </c>
      <c r="J91" s="56" t="str">
        <f>IF(J14="","",J14)</f>
        <v/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10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23</v>
      </c>
      <c r="D93" s="33"/>
      <c r="E93" s="33"/>
      <c r="F93" s="26" t="str">
        <f>E17</f>
        <v xml:space="preserve"> </v>
      </c>
      <c r="G93" s="33"/>
      <c r="H93" s="33"/>
      <c r="I93" s="104" t="s">
        <v>29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104" t="s">
        <v>31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9" t="s">
        <v>153</v>
      </c>
      <c r="D96" s="115"/>
      <c r="E96" s="115"/>
      <c r="F96" s="115"/>
      <c r="G96" s="115"/>
      <c r="H96" s="115"/>
      <c r="I96" s="130"/>
      <c r="J96" s="131" t="s">
        <v>154</v>
      </c>
      <c r="K96" s="115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10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32" t="s">
        <v>155</v>
      </c>
      <c r="D98" s="33"/>
      <c r="E98" s="33"/>
      <c r="F98" s="33"/>
      <c r="G98" s="33"/>
      <c r="H98" s="33"/>
      <c r="I98" s="103"/>
      <c r="J98" s="72">
        <f>J133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156</v>
      </c>
    </row>
    <row r="99" spans="1:47" s="9" customFormat="1" ht="24.95" customHeight="1">
      <c r="B99" s="133"/>
      <c r="D99" s="134" t="s">
        <v>157</v>
      </c>
      <c r="E99" s="135"/>
      <c r="F99" s="135"/>
      <c r="G99" s="135"/>
      <c r="H99" s="135"/>
      <c r="I99" s="136"/>
      <c r="J99" s="137">
        <f>J134</f>
        <v>0</v>
      </c>
      <c r="L99" s="133"/>
    </row>
    <row r="100" spans="1:47" s="10" customFormat="1" ht="19.899999999999999" customHeight="1">
      <c r="B100" s="138"/>
      <c r="D100" s="139" t="s">
        <v>158</v>
      </c>
      <c r="E100" s="140"/>
      <c r="F100" s="140"/>
      <c r="G100" s="140"/>
      <c r="H100" s="140"/>
      <c r="I100" s="141"/>
      <c r="J100" s="142">
        <f>J135</f>
        <v>0</v>
      </c>
      <c r="L100" s="138"/>
    </row>
    <row r="101" spans="1:47" s="10" customFormat="1" ht="19.899999999999999" customHeight="1">
      <c r="B101" s="138"/>
      <c r="D101" s="139" t="s">
        <v>159</v>
      </c>
      <c r="E101" s="140"/>
      <c r="F101" s="140"/>
      <c r="G101" s="140"/>
      <c r="H101" s="140"/>
      <c r="I101" s="141"/>
      <c r="J101" s="142">
        <f>J352</f>
        <v>0</v>
      </c>
      <c r="L101" s="138"/>
    </row>
    <row r="102" spans="1:47" s="10" customFormat="1" ht="19.899999999999999" customHeight="1">
      <c r="B102" s="138"/>
      <c r="D102" s="139" t="s">
        <v>160</v>
      </c>
      <c r="E102" s="140"/>
      <c r="F102" s="140"/>
      <c r="G102" s="140"/>
      <c r="H102" s="140"/>
      <c r="I102" s="141"/>
      <c r="J102" s="142">
        <f>J356</f>
        <v>0</v>
      </c>
      <c r="L102" s="138"/>
    </row>
    <row r="103" spans="1:47" s="10" customFormat="1" ht="19.899999999999999" customHeight="1">
      <c r="B103" s="138"/>
      <c r="D103" s="139" t="s">
        <v>161</v>
      </c>
      <c r="E103" s="140"/>
      <c r="F103" s="140"/>
      <c r="G103" s="140"/>
      <c r="H103" s="140"/>
      <c r="I103" s="141"/>
      <c r="J103" s="142">
        <f>J367</f>
        <v>0</v>
      </c>
      <c r="L103" s="138"/>
    </row>
    <row r="104" spans="1:47" s="10" customFormat="1" ht="19.899999999999999" customHeight="1">
      <c r="B104" s="138"/>
      <c r="D104" s="139" t="s">
        <v>162</v>
      </c>
      <c r="E104" s="140"/>
      <c r="F104" s="140"/>
      <c r="G104" s="140"/>
      <c r="H104" s="140"/>
      <c r="I104" s="141"/>
      <c r="J104" s="142">
        <f>J384</f>
        <v>0</v>
      </c>
      <c r="L104" s="138"/>
    </row>
    <row r="105" spans="1:47" s="10" customFormat="1" ht="19.899999999999999" customHeight="1">
      <c r="B105" s="138"/>
      <c r="D105" s="139" t="s">
        <v>163</v>
      </c>
      <c r="E105" s="140"/>
      <c r="F105" s="140"/>
      <c r="G105" s="140"/>
      <c r="H105" s="140"/>
      <c r="I105" s="141"/>
      <c r="J105" s="142">
        <f>J429</f>
        <v>0</v>
      </c>
      <c r="L105" s="138"/>
    </row>
    <row r="106" spans="1:47" s="10" customFormat="1" ht="19.899999999999999" customHeight="1">
      <c r="B106" s="138"/>
      <c r="D106" s="139" t="s">
        <v>164</v>
      </c>
      <c r="E106" s="140"/>
      <c r="F106" s="140"/>
      <c r="G106" s="140"/>
      <c r="H106" s="140"/>
      <c r="I106" s="141"/>
      <c r="J106" s="142">
        <f>J844</f>
        <v>0</v>
      </c>
      <c r="L106" s="138"/>
    </row>
    <row r="107" spans="1:47" s="10" customFormat="1" ht="19.899999999999999" customHeight="1">
      <c r="B107" s="138"/>
      <c r="D107" s="139" t="s">
        <v>165</v>
      </c>
      <c r="E107" s="140"/>
      <c r="F107" s="140"/>
      <c r="G107" s="140"/>
      <c r="H107" s="140"/>
      <c r="I107" s="141"/>
      <c r="J107" s="142">
        <f>J871</f>
        <v>0</v>
      </c>
      <c r="L107" s="138"/>
    </row>
    <row r="108" spans="1:47" s="10" customFormat="1" ht="19.899999999999999" customHeight="1">
      <c r="B108" s="138"/>
      <c r="D108" s="139" t="s">
        <v>166</v>
      </c>
      <c r="E108" s="140"/>
      <c r="F108" s="140"/>
      <c r="G108" s="140"/>
      <c r="H108" s="140"/>
      <c r="I108" s="141"/>
      <c r="J108" s="142">
        <f>J874</f>
        <v>0</v>
      </c>
      <c r="L108" s="138"/>
    </row>
    <row r="109" spans="1:47" s="10" customFormat="1" ht="19.899999999999999" customHeight="1">
      <c r="B109" s="138"/>
      <c r="D109" s="139" t="s">
        <v>167</v>
      </c>
      <c r="E109" s="140"/>
      <c r="F109" s="140"/>
      <c r="G109" s="140"/>
      <c r="H109" s="140"/>
      <c r="I109" s="141"/>
      <c r="J109" s="142">
        <f>J883</f>
        <v>0</v>
      </c>
      <c r="L109" s="138"/>
    </row>
    <row r="110" spans="1:47" s="9" customFormat="1" ht="24.95" customHeight="1">
      <c r="B110" s="133"/>
      <c r="D110" s="134" t="s">
        <v>168</v>
      </c>
      <c r="E110" s="135"/>
      <c r="F110" s="135"/>
      <c r="G110" s="135"/>
      <c r="H110" s="135"/>
      <c r="I110" s="136"/>
      <c r="J110" s="137">
        <f>J886</f>
        <v>0</v>
      </c>
      <c r="L110" s="133"/>
    </row>
    <row r="111" spans="1:47" s="10" customFormat="1" ht="19.899999999999999" customHeight="1">
      <c r="B111" s="138"/>
      <c r="D111" s="139" t="s">
        <v>169</v>
      </c>
      <c r="E111" s="140"/>
      <c r="F111" s="140"/>
      <c r="G111" s="140"/>
      <c r="H111" s="140"/>
      <c r="I111" s="141"/>
      <c r="J111" s="142">
        <f>J887</f>
        <v>0</v>
      </c>
      <c r="L111" s="138"/>
    </row>
    <row r="112" spans="1:47" s="2" customFormat="1" ht="21.75" customHeight="1">
      <c r="A112" s="33"/>
      <c r="B112" s="34"/>
      <c r="C112" s="33"/>
      <c r="D112" s="33"/>
      <c r="E112" s="33"/>
      <c r="F112" s="33"/>
      <c r="G112" s="33"/>
      <c r="H112" s="33"/>
      <c r="I112" s="10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31" s="2" customFormat="1" ht="6.95" customHeight="1">
      <c r="A113" s="33"/>
      <c r="B113" s="48"/>
      <c r="C113" s="49"/>
      <c r="D113" s="49"/>
      <c r="E113" s="49"/>
      <c r="F113" s="49"/>
      <c r="G113" s="49"/>
      <c r="H113" s="49"/>
      <c r="I113" s="127"/>
      <c r="J113" s="49"/>
      <c r="K113" s="49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7" spans="1:31" s="2" customFormat="1" ht="6.95" customHeight="1">
      <c r="A117" s="33"/>
      <c r="B117" s="50"/>
      <c r="C117" s="51"/>
      <c r="D117" s="51"/>
      <c r="E117" s="51"/>
      <c r="F117" s="51"/>
      <c r="G117" s="51"/>
      <c r="H117" s="51"/>
      <c r="I117" s="128"/>
      <c r="J117" s="51"/>
      <c r="K117" s="51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2" customFormat="1" ht="24.95" customHeight="1">
      <c r="A118" s="33"/>
      <c r="B118" s="34"/>
      <c r="C118" s="22" t="s">
        <v>170</v>
      </c>
      <c r="D118" s="33"/>
      <c r="E118" s="33"/>
      <c r="F118" s="33"/>
      <c r="G118" s="33"/>
      <c r="H118" s="33"/>
      <c r="I118" s="10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5" customHeight="1">
      <c r="A119" s="33"/>
      <c r="B119" s="34"/>
      <c r="C119" s="33"/>
      <c r="D119" s="33"/>
      <c r="E119" s="33"/>
      <c r="F119" s="33"/>
      <c r="G119" s="33"/>
      <c r="H119" s="33"/>
      <c r="I119" s="10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16</v>
      </c>
      <c r="D120" s="33"/>
      <c r="E120" s="33"/>
      <c r="F120" s="33"/>
      <c r="G120" s="33"/>
      <c r="H120" s="33"/>
      <c r="I120" s="10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23.25" customHeight="1">
      <c r="A121" s="33"/>
      <c r="B121" s="34"/>
      <c r="C121" s="33"/>
      <c r="D121" s="33"/>
      <c r="E121" s="282" t="str">
        <f>E7</f>
        <v>Obec Široký Důl - Výměna vodovodního řadu od VŠ Střítež - 02 Zásobní řady</v>
      </c>
      <c r="F121" s="283"/>
      <c r="G121" s="283"/>
      <c r="H121" s="283"/>
      <c r="I121" s="10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1" customFormat="1" ht="12" customHeight="1">
      <c r="B122" s="21"/>
      <c r="C122" s="28" t="s">
        <v>114</v>
      </c>
      <c r="I122" s="99"/>
      <c r="L122" s="21"/>
    </row>
    <row r="123" spans="1:31" s="2" customFormat="1" ht="16.5" customHeight="1">
      <c r="A123" s="33"/>
      <c r="B123" s="34"/>
      <c r="C123" s="33"/>
      <c r="D123" s="33"/>
      <c r="E123" s="282" t="s">
        <v>117</v>
      </c>
      <c r="F123" s="284"/>
      <c r="G123" s="284"/>
      <c r="H123" s="284"/>
      <c r="I123" s="10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12" customHeight="1">
      <c r="A124" s="33"/>
      <c r="B124" s="34"/>
      <c r="C124" s="28" t="s">
        <v>120</v>
      </c>
      <c r="D124" s="33"/>
      <c r="E124" s="33"/>
      <c r="F124" s="33"/>
      <c r="G124" s="33"/>
      <c r="H124" s="33"/>
      <c r="I124" s="10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6.5" customHeight="1">
      <c r="A125" s="33"/>
      <c r="B125" s="34"/>
      <c r="C125" s="33"/>
      <c r="D125" s="33"/>
      <c r="E125" s="239" t="str">
        <f>E11</f>
        <v>1 - Vodovodní řad S</v>
      </c>
      <c r="F125" s="284"/>
      <c r="G125" s="284"/>
      <c r="H125" s="284"/>
      <c r="I125" s="10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6.95" customHeight="1">
      <c r="A126" s="33"/>
      <c r="B126" s="34"/>
      <c r="C126" s="33"/>
      <c r="D126" s="33"/>
      <c r="E126" s="33"/>
      <c r="F126" s="33"/>
      <c r="G126" s="33"/>
      <c r="H126" s="33"/>
      <c r="I126" s="103"/>
      <c r="J126" s="33"/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2" customHeight="1">
      <c r="A127" s="33"/>
      <c r="B127" s="34"/>
      <c r="C127" s="28" t="s">
        <v>20</v>
      </c>
      <c r="D127" s="33"/>
      <c r="E127" s="33"/>
      <c r="F127" s="26" t="str">
        <f>F14</f>
        <v>Široký Důl</v>
      </c>
      <c r="G127" s="33"/>
      <c r="H127" s="33"/>
      <c r="I127" s="104" t="s">
        <v>22</v>
      </c>
      <c r="J127" s="56" t="str">
        <f>IF(J14="","",J14)</f>
        <v/>
      </c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6.95" customHeight="1">
      <c r="A128" s="33"/>
      <c r="B128" s="34"/>
      <c r="C128" s="33"/>
      <c r="D128" s="33"/>
      <c r="E128" s="33"/>
      <c r="F128" s="33"/>
      <c r="G128" s="33"/>
      <c r="H128" s="33"/>
      <c r="I128" s="103"/>
      <c r="J128" s="33"/>
      <c r="K128" s="33"/>
      <c r="L128" s="4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5.2" customHeight="1">
      <c r="A129" s="33"/>
      <c r="B129" s="34"/>
      <c r="C129" s="28" t="s">
        <v>23</v>
      </c>
      <c r="D129" s="33"/>
      <c r="E129" s="33"/>
      <c r="F129" s="26" t="str">
        <f>E17</f>
        <v xml:space="preserve"> </v>
      </c>
      <c r="G129" s="33"/>
      <c r="H129" s="33"/>
      <c r="I129" s="104" t="s">
        <v>29</v>
      </c>
      <c r="J129" s="31" t="str">
        <f>E23</f>
        <v xml:space="preserve"> </v>
      </c>
      <c r="K129" s="33"/>
      <c r="L129" s="4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5.2" customHeight="1">
      <c r="A130" s="33"/>
      <c r="B130" s="34"/>
      <c r="C130" s="28" t="s">
        <v>27</v>
      </c>
      <c r="D130" s="33"/>
      <c r="E130" s="33"/>
      <c r="F130" s="26" t="str">
        <f>IF(E20="","",E20)</f>
        <v>Vyplň údaj</v>
      </c>
      <c r="G130" s="33"/>
      <c r="H130" s="33"/>
      <c r="I130" s="104" t="s">
        <v>31</v>
      </c>
      <c r="J130" s="31" t="str">
        <f>E26</f>
        <v xml:space="preserve"> </v>
      </c>
      <c r="K130" s="33"/>
      <c r="L130" s="4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0.35" customHeight="1">
      <c r="A131" s="33"/>
      <c r="B131" s="34"/>
      <c r="C131" s="33"/>
      <c r="D131" s="33"/>
      <c r="E131" s="33"/>
      <c r="F131" s="33"/>
      <c r="G131" s="33"/>
      <c r="H131" s="33"/>
      <c r="I131" s="103"/>
      <c r="J131" s="33"/>
      <c r="K131" s="33"/>
      <c r="L131" s="4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11" customFormat="1" ht="29.25" customHeight="1">
      <c r="A132" s="143"/>
      <c r="B132" s="144"/>
      <c r="C132" s="145" t="s">
        <v>171</v>
      </c>
      <c r="D132" s="146" t="s">
        <v>58</v>
      </c>
      <c r="E132" s="146" t="s">
        <v>54</v>
      </c>
      <c r="F132" s="146" t="s">
        <v>55</v>
      </c>
      <c r="G132" s="146" t="s">
        <v>172</v>
      </c>
      <c r="H132" s="146" t="s">
        <v>173</v>
      </c>
      <c r="I132" s="147" t="s">
        <v>174</v>
      </c>
      <c r="J132" s="146" t="s">
        <v>154</v>
      </c>
      <c r="K132" s="148" t="s">
        <v>175</v>
      </c>
      <c r="L132" s="149"/>
      <c r="M132" s="63" t="s">
        <v>1</v>
      </c>
      <c r="N132" s="64" t="s">
        <v>37</v>
      </c>
      <c r="O132" s="64" t="s">
        <v>176</v>
      </c>
      <c r="P132" s="64" t="s">
        <v>177</v>
      </c>
      <c r="Q132" s="64" t="s">
        <v>178</v>
      </c>
      <c r="R132" s="64" t="s">
        <v>179</v>
      </c>
      <c r="S132" s="64" t="s">
        <v>180</v>
      </c>
      <c r="T132" s="65" t="s">
        <v>181</v>
      </c>
      <c r="U132" s="143"/>
      <c r="V132" s="143"/>
      <c r="W132" s="143"/>
      <c r="X132" s="143"/>
      <c r="Y132" s="143"/>
      <c r="Z132" s="143"/>
      <c r="AA132" s="143"/>
      <c r="AB132" s="143"/>
      <c r="AC132" s="143"/>
      <c r="AD132" s="143"/>
      <c r="AE132" s="143"/>
    </row>
    <row r="133" spans="1:65" s="2" customFormat="1" ht="22.9" customHeight="1">
      <c r="A133" s="33"/>
      <c r="B133" s="34"/>
      <c r="C133" s="70" t="s">
        <v>182</v>
      </c>
      <c r="D133" s="33"/>
      <c r="E133" s="33"/>
      <c r="F133" s="33"/>
      <c r="G133" s="33"/>
      <c r="H133" s="33"/>
      <c r="I133" s="103"/>
      <c r="J133" s="150">
        <f>BK133</f>
        <v>0</v>
      </c>
      <c r="K133" s="33"/>
      <c r="L133" s="34"/>
      <c r="M133" s="66"/>
      <c r="N133" s="57"/>
      <c r="O133" s="67"/>
      <c r="P133" s="151">
        <f>P134+P886</f>
        <v>0</v>
      </c>
      <c r="Q133" s="67"/>
      <c r="R133" s="151">
        <f>R134+R886</f>
        <v>271.99330270999997</v>
      </c>
      <c r="S133" s="67"/>
      <c r="T133" s="152">
        <f>T134+T886</f>
        <v>132.54817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8" t="s">
        <v>72</v>
      </c>
      <c r="AU133" s="18" t="s">
        <v>156</v>
      </c>
      <c r="BK133" s="153">
        <f>BK134+BK886</f>
        <v>0</v>
      </c>
    </row>
    <row r="134" spans="1:65" s="12" customFormat="1" ht="25.9" customHeight="1">
      <c r="B134" s="154"/>
      <c r="D134" s="155" t="s">
        <v>72</v>
      </c>
      <c r="E134" s="156" t="s">
        <v>183</v>
      </c>
      <c r="F134" s="156" t="s">
        <v>184</v>
      </c>
      <c r="I134" s="157"/>
      <c r="J134" s="158">
        <f>BK134</f>
        <v>0</v>
      </c>
      <c r="L134" s="154"/>
      <c r="M134" s="159"/>
      <c r="N134" s="160"/>
      <c r="O134" s="160"/>
      <c r="P134" s="161">
        <f>P135+P352+P356+P367+P384+P429+P844+P871+P874+P883</f>
        <v>0</v>
      </c>
      <c r="Q134" s="160"/>
      <c r="R134" s="161">
        <f>R135+R352+R356+R367+R384+R429+R844+R871+R874+R883</f>
        <v>271.99215270999997</v>
      </c>
      <c r="S134" s="160"/>
      <c r="T134" s="162">
        <f>T135+T352+T356+T367+T384+T429+T844+T871+T874+T883</f>
        <v>132.54817</v>
      </c>
      <c r="AR134" s="155" t="s">
        <v>80</v>
      </c>
      <c r="AT134" s="163" t="s">
        <v>72</v>
      </c>
      <c r="AU134" s="163" t="s">
        <v>73</v>
      </c>
      <c r="AY134" s="155" t="s">
        <v>185</v>
      </c>
      <c r="BK134" s="164">
        <f>BK135+BK352+BK356+BK367+BK384+BK429+BK844+BK871+BK874+BK883</f>
        <v>0</v>
      </c>
    </row>
    <row r="135" spans="1:65" s="12" customFormat="1" ht="22.9" customHeight="1">
      <c r="B135" s="154"/>
      <c r="D135" s="155" t="s">
        <v>72</v>
      </c>
      <c r="E135" s="165" t="s">
        <v>80</v>
      </c>
      <c r="F135" s="165" t="s">
        <v>186</v>
      </c>
      <c r="I135" s="157"/>
      <c r="J135" s="166">
        <f>BK135</f>
        <v>0</v>
      </c>
      <c r="L135" s="154"/>
      <c r="M135" s="159"/>
      <c r="N135" s="160"/>
      <c r="O135" s="160"/>
      <c r="P135" s="161">
        <f>SUM(P136:P351)</f>
        <v>0</v>
      </c>
      <c r="Q135" s="160"/>
      <c r="R135" s="161">
        <f>SUM(R136:R351)</f>
        <v>4.6954422000000005</v>
      </c>
      <c r="S135" s="160"/>
      <c r="T135" s="162">
        <f>SUM(T136:T351)</f>
        <v>132.38745</v>
      </c>
      <c r="AR135" s="155" t="s">
        <v>80</v>
      </c>
      <c r="AT135" s="163" t="s">
        <v>72</v>
      </c>
      <c r="AU135" s="163" t="s">
        <v>80</v>
      </c>
      <c r="AY135" s="155" t="s">
        <v>185</v>
      </c>
      <c r="BK135" s="164">
        <f>SUM(BK136:BK351)</f>
        <v>0</v>
      </c>
    </row>
    <row r="136" spans="1:65" s="2" customFormat="1" ht="21.75" customHeight="1">
      <c r="A136" s="33"/>
      <c r="B136" s="167"/>
      <c r="C136" s="168" t="s">
        <v>80</v>
      </c>
      <c r="D136" s="168" t="s">
        <v>187</v>
      </c>
      <c r="E136" s="169" t="s">
        <v>188</v>
      </c>
      <c r="F136" s="170" t="s">
        <v>189</v>
      </c>
      <c r="G136" s="171" t="s">
        <v>190</v>
      </c>
      <c r="H136" s="172">
        <v>1</v>
      </c>
      <c r="I136" s="173"/>
      <c r="J136" s="174">
        <f>ROUND(I136*H136,2)</f>
        <v>0</v>
      </c>
      <c r="K136" s="170" t="s">
        <v>191</v>
      </c>
      <c r="L136" s="34"/>
      <c r="M136" s="175" t="s">
        <v>1</v>
      </c>
      <c r="N136" s="176" t="s">
        <v>38</v>
      </c>
      <c r="O136" s="59"/>
      <c r="P136" s="177">
        <f>O136*H136</f>
        <v>0</v>
      </c>
      <c r="Q136" s="177">
        <v>0</v>
      </c>
      <c r="R136" s="177">
        <f>Q136*H136</f>
        <v>0</v>
      </c>
      <c r="S136" s="177">
        <v>0.26</v>
      </c>
      <c r="T136" s="178">
        <f>S136*H136</f>
        <v>0.26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79" t="s">
        <v>192</v>
      </c>
      <c r="AT136" s="179" t="s">
        <v>187</v>
      </c>
      <c r="AU136" s="179" t="s">
        <v>82</v>
      </c>
      <c r="AY136" s="18" t="s">
        <v>185</v>
      </c>
      <c r="BE136" s="180">
        <f>IF(N136="základní",J136,0)</f>
        <v>0</v>
      </c>
      <c r="BF136" s="180">
        <f>IF(N136="snížená",J136,0)</f>
        <v>0</v>
      </c>
      <c r="BG136" s="180">
        <f>IF(N136="zákl. přenesená",J136,0)</f>
        <v>0</v>
      </c>
      <c r="BH136" s="180">
        <f>IF(N136="sníž. přenesená",J136,0)</f>
        <v>0</v>
      </c>
      <c r="BI136" s="180">
        <f>IF(N136="nulová",J136,0)</f>
        <v>0</v>
      </c>
      <c r="BJ136" s="18" t="s">
        <v>80</v>
      </c>
      <c r="BK136" s="180">
        <f>ROUND(I136*H136,2)</f>
        <v>0</v>
      </c>
      <c r="BL136" s="18" t="s">
        <v>192</v>
      </c>
      <c r="BM136" s="179" t="s">
        <v>193</v>
      </c>
    </row>
    <row r="137" spans="1:65" s="13" customFormat="1" ht="11.25">
      <c r="B137" s="181"/>
      <c r="D137" s="182" t="s">
        <v>194</v>
      </c>
      <c r="E137" s="183" t="s">
        <v>1</v>
      </c>
      <c r="F137" s="184" t="s">
        <v>195</v>
      </c>
      <c r="H137" s="183" t="s">
        <v>1</v>
      </c>
      <c r="I137" s="185"/>
      <c r="L137" s="181"/>
      <c r="M137" s="186"/>
      <c r="N137" s="187"/>
      <c r="O137" s="187"/>
      <c r="P137" s="187"/>
      <c r="Q137" s="187"/>
      <c r="R137" s="187"/>
      <c r="S137" s="187"/>
      <c r="T137" s="188"/>
      <c r="AT137" s="183" t="s">
        <v>194</v>
      </c>
      <c r="AU137" s="183" t="s">
        <v>82</v>
      </c>
      <c r="AV137" s="13" t="s">
        <v>80</v>
      </c>
      <c r="AW137" s="13" t="s">
        <v>30</v>
      </c>
      <c r="AX137" s="13" t="s">
        <v>73</v>
      </c>
      <c r="AY137" s="183" t="s">
        <v>185</v>
      </c>
    </row>
    <row r="138" spans="1:65" s="14" customFormat="1" ht="11.25">
      <c r="B138" s="189"/>
      <c r="D138" s="182" t="s">
        <v>194</v>
      </c>
      <c r="E138" s="190" t="s">
        <v>1</v>
      </c>
      <c r="F138" s="191" t="s">
        <v>196</v>
      </c>
      <c r="H138" s="192">
        <v>1</v>
      </c>
      <c r="I138" s="193"/>
      <c r="L138" s="189"/>
      <c r="M138" s="194"/>
      <c r="N138" s="195"/>
      <c r="O138" s="195"/>
      <c r="P138" s="195"/>
      <c r="Q138" s="195"/>
      <c r="R138" s="195"/>
      <c r="S138" s="195"/>
      <c r="T138" s="196"/>
      <c r="AT138" s="190" t="s">
        <v>194</v>
      </c>
      <c r="AU138" s="190" t="s">
        <v>82</v>
      </c>
      <c r="AV138" s="14" t="s">
        <v>82</v>
      </c>
      <c r="AW138" s="14" t="s">
        <v>30</v>
      </c>
      <c r="AX138" s="14" t="s">
        <v>80</v>
      </c>
      <c r="AY138" s="190" t="s">
        <v>185</v>
      </c>
    </row>
    <row r="139" spans="1:65" s="2" customFormat="1" ht="21.75" customHeight="1">
      <c r="A139" s="33"/>
      <c r="B139" s="167"/>
      <c r="C139" s="168" t="s">
        <v>82</v>
      </c>
      <c r="D139" s="168" t="s">
        <v>187</v>
      </c>
      <c r="E139" s="169" t="s">
        <v>197</v>
      </c>
      <c r="F139" s="170" t="s">
        <v>198</v>
      </c>
      <c r="G139" s="171" t="s">
        <v>190</v>
      </c>
      <c r="H139" s="172">
        <v>27.32</v>
      </c>
      <c r="I139" s="173"/>
      <c r="J139" s="174">
        <f>ROUND(I139*H139,2)</f>
        <v>0</v>
      </c>
      <c r="K139" s="170" t="s">
        <v>191</v>
      </c>
      <c r="L139" s="34"/>
      <c r="M139" s="175" t="s">
        <v>1</v>
      </c>
      <c r="N139" s="176" t="s">
        <v>38</v>
      </c>
      <c r="O139" s="59"/>
      <c r="P139" s="177">
        <f>O139*H139</f>
        <v>0</v>
      </c>
      <c r="Q139" s="177">
        <v>0</v>
      </c>
      <c r="R139" s="177">
        <f>Q139*H139</f>
        <v>0</v>
      </c>
      <c r="S139" s="177">
        <v>0.28999999999999998</v>
      </c>
      <c r="T139" s="178">
        <f>S139*H139</f>
        <v>7.9227999999999996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79" t="s">
        <v>192</v>
      </c>
      <c r="AT139" s="179" t="s">
        <v>187</v>
      </c>
      <c r="AU139" s="179" t="s">
        <v>82</v>
      </c>
      <c r="AY139" s="18" t="s">
        <v>185</v>
      </c>
      <c r="BE139" s="180">
        <f>IF(N139="základní",J139,0)</f>
        <v>0</v>
      </c>
      <c r="BF139" s="180">
        <f>IF(N139="snížená",J139,0)</f>
        <v>0</v>
      </c>
      <c r="BG139" s="180">
        <f>IF(N139="zákl. přenesená",J139,0)</f>
        <v>0</v>
      </c>
      <c r="BH139" s="180">
        <f>IF(N139="sníž. přenesená",J139,0)</f>
        <v>0</v>
      </c>
      <c r="BI139" s="180">
        <f>IF(N139="nulová",J139,0)</f>
        <v>0</v>
      </c>
      <c r="BJ139" s="18" t="s">
        <v>80</v>
      </c>
      <c r="BK139" s="180">
        <f>ROUND(I139*H139,2)</f>
        <v>0</v>
      </c>
      <c r="BL139" s="18" t="s">
        <v>192</v>
      </c>
      <c r="BM139" s="179" t="s">
        <v>199</v>
      </c>
    </row>
    <row r="140" spans="1:65" s="13" customFormat="1" ht="11.25">
      <c r="B140" s="181"/>
      <c r="D140" s="182" t="s">
        <v>194</v>
      </c>
      <c r="E140" s="183" t="s">
        <v>1</v>
      </c>
      <c r="F140" s="184" t="s">
        <v>200</v>
      </c>
      <c r="H140" s="183" t="s">
        <v>1</v>
      </c>
      <c r="I140" s="185"/>
      <c r="L140" s="181"/>
      <c r="M140" s="186"/>
      <c r="N140" s="187"/>
      <c r="O140" s="187"/>
      <c r="P140" s="187"/>
      <c r="Q140" s="187"/>
      <c r="R140" s="187"/>
      <c r="S140" s="187"/>
      <c r="T140" s="188"/>
      <c r="AT140" s="183" t="s">
        <v>194</v>
      </c>
      <c r="AU140" s="183" t="s">
        <v>82</v>
      </c>
      <c r="AV140" s="13" t="s">
        <v>80</v>
      </c>
      <c r="AW140" s="13" t="s">
        <v>30</v>
      </c>
      <c r="AX140" s="13" t="s">
        <v>73</v>
      </c>
      <c r="AY140" s="183" t="s">
        <v>185</v>
      </c>
    </row>
    <row r="141" spans="1:65" s="14" customFormat="1" ht="11.25">
      <c r="B141" s="189"/>
      <c r="D141" s="182" t="s">
        <v>194</v>
      </c>
      <c r="E141" s="190" t="s">
        <v>1</v>
      </c>
      <c r="F141" s="191" t="s">
        <v>201</v>
      </c>
      <c r="H141" s="192">
        <v>26.32</v>
      </c>
      <c r="I141" s="193"/>
      <c r="L141" s="189"/>
      <c r="M141" s="194"/>
      <c r="N141" s="195"/>
      <c r="O141" s="195"/>
      <c r="P141" s="195"/>
      <c r="Q141" s="195"/>
      <c r="R141" s="195"/>
      <c r="S141" s="195"/>
      <c r="T141" s="196"/>
      <c r="AT141" s="190" t="s">
        <v>194</v>
      </c>
      <c r="AU141" s="190" t="s">
        <v>82</v>
      </c>
      <c r="AV141" s="14" t="s">
        <v>82</v>
      </c>
      <c r="AW141" s="14" t="s">
        <v>30</v>
      </c>
      <c r="AX141" s="14" t="s">
        <v>73</v>
      </c>
      <c r="AY141" s="190" t="s">
        <v>185</v>
      </c>
    </row>
    <row r="142" spans="1:65" s="14" customFormat="1" ht="11.25">
      <c r="B142" s="189"/>
      <c r="D142" s="182" t="s">
        <v>194</v>
      </c>
      <c r="E142" s="190" t="s">
        <v>1</v>
      </c>
      <c r="F142" s="191" t="s">
        <v>196</v>
      </c>
      <c r="H142" s="192">
        <v>1</v>
      </c>
      <c r="I142" s="193"/>
      <c r="L142" s="189"/>
      <c r="M142" s="194"/>
      <c r="N142" s="195"/>
      <c r="O142" s="195"/>
      <c r="P142" s="195"/>
      <c r="Q142" s="195"/>
      <c r="R142" s="195"/>
      <c r="S142" s="195"/>
      <c r="T142" s="196"/>
      <c r="AT142" s="190" t="s">
        <v>194</v>
      </c>
      <c r="AU142" s="190" t="s">
        <v>82</v>
      </c>
      <c r="AV142" s="14" t="s">
        <v>82</v>
      </c>
      <c r="AW142" s="14" t="s">
        <v>30</v>
      </c>
      <c r="AX142" s="14" t="s">
        <v>73</v>
      </c>
      <c r="AY142" s="190" t="s">
        <v>185</v>
      </c>
    </row>
    <row r="143" spans="1:65" s="15" customFormat="1" ht="11.25">
      <c r="B143" s="197"/>
      <c r="D143" s="182" t="s">
        <v>194</v>
      </c>
      <c r="E143" s="198" t="s">
        <v>1</v>
      </c>
      <c r="F143" s="199" t="s">
        <v>146</v>
      </c>
      <c r="H143" s="200">
        <v>27.32</v>
      </c>
      <c r="I143" s="201"/>
      <c r="L143" s="197"/>
      <c r="M143" s="202"/>
      <c r="N143" s="203"/>
      <c r="O143" s="203"/>
      <c r="P143" s="203"/>
      <c r="Q143" s="203"/>
      <c r="R143" s="203"/>
      <c r="S143" s="203"/>
      <c r="T143" s="204"/>
      <c r="AT143" s="198" t="s">
        <v>194</v>
      </c>
      <c r="AU143" s="198" t="s">
        <v>82</v>
      </c>
      <c r="AV143" s="15" t="s">
        <v>192</v>
      </c>
      <c r="AW143" s="15" t="s">
        <v>30</v>
      </c>
      <c r="AX143" s="15" t="s">
        <v>80</v>
      </c>
      <c r="AY143" s="198" t="s">
        <v>185</v>
      </c>
    </row>
    <row r="144" spans="1:65" s="2" customFormat="1" ht="21.75" customHeight="1">
      <c r="A144" s="33"/>
      <c r="B144" s="167"/>
      <c r="C144" s="168" t="s">
        <v>202</v>
      </c>
      <c r="D144" s="168" t="s">
        <v>187</v>
      </c>
      <c r="E144" s="169" t="s">
        <v>203</v>
      </c>
      <c r="F144" s="170" t="s">
        <v>204</v>
      </c>
      <c r="G144" s="171" t="s">
        <v>190</v>
      </c>
      <c r="H144" s="172">
        <v>122.715</v>
      </c>
      <c r="I144" s="173"/>
      <c r="J144" s="174">
        <f>ROUND(I144*H144,2)</f>
        <v>0</v>
      </c>
      <c r="K144" s="170" t="s">
        <v>191</v>
      </c>
      <c r="L144" s="34"/>
      <c r="M144" s="175" t="s">
        <v>1</v>
      </c>
      <c r="N144" s="176" t="s">
        <v>38</v>
      </c>
      <c r="O144" s="59"/>
      <c r="P144" s="177">
        <f>O144*H144</f>
        <v>0</v>
      </c>
      <c r="Q144" s="177">
        <v>0</v>
      </c>
      <c r="R144" s="177">
        <f>Q144*H144</f>
        <v>0</v>
      </c>
      <c r="S144" s="177">
        <v>0.44</v>
      </c>
      <c r="T144" s="178">
        <f>S144*H144</f>
        <v>53.994599999999998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79" t="s">
        <v>192</v>
      </c>
      <c r="AT144" s="179" t="s">
        <v>187</v>
      </c>
      <c r="AU144" s="179" t="s">
        <v>82</v>
      </c>
      <c r="AY144" s="18" t="s">
        <v>185</v>
      </c>
      <c r="BE144" s="180">
        <f>IF(N144="základní",J144,0)</f>
        <v>0</v>
      </c>
      <c r="BF144" s="180">
        <f>IF(N144="snížená",J144,0)</f>
        <v>0</v>
      </c>
      <c r="BG144" s="180">
        <f>IF(N144="zákl. přenesená",J144,0)</f>
        <v>0</v>
      </c>
      <c r="BH144" s="180">
        <f>IF(N144="sníž. přenesená",J144,0)</f>
        <v>0</v>
      </c>
      <c r="BI144" s="180">
        <f>IF(N144="nulová",J144,0)</f>
        <v>0</v>
      </c>
      <c r="BJ144" s="18" t="s">
        <v>80</v>
      </c>
      <c r="BK144" s="180">
        <f>ROUND(I144*H144,2)</f>
        <v>0</v>
      </c>
      <c r="BL144" s="18" t="s">
        <v>192</v>
      </c>
      <c r="BM144" s="179" t="s">
        <v>205</v>
      </c>
    </row>
    <row r="145" spans="1:65" s="13" customFormat="1" ht="11.25">
      <c r="B145" s="181"/>
      <c r="D145" s="182" t="s">
        <v>194</v>
      </c>
      <c r="E145" s="183" t="s">
        <v>1</v>
      </c>
      <c r="F145" s="184" t="s">
        <v>206</v>
      </c>
      <c r="H145" s="183" t="s">
        <v>1</v>
      </c>
      <c r="I145" s="185"/>
      <c r="L145" s="181"/>
      <c r="M145" s="186"/>
      <c r="N145" s="187"/>
      <c r="O145" s="187"/>
      <c r="P145" s="187"/>
      <c r="Q145" s="187"/>
      <c r="R145" s="187"/>
      <c r="S145" s="187"/>
      <c r="T145" s="188"/>
      <c r="AT145" s="183" t="s">
        <v>194</v>
      </c>
      <c r="AU145" s="183" t="s">
        <v>82</v>
      </c>
      <c r="AV145" s="13" t="s">
        <v>80</v>
      </c>
      <c r="AW145" s="13" t="s">
        <v>30</v>
      </c>
      <c r="AX145" s="13" t="s">
        <v>73</v>
      </c>
      <c r="AY145" s="183" t="s">
        <v>185</v>
      </c>
    </row>
    <row r="146" spans="1:65" s="14" customFormat="1" ht="33.75">
      <c r="B146" s="189"/>
      <c r="D146" s="182" t="s">
        <v>194</v>
      </c>
      <c r="E146" s="190" t="s">
        <v>1</v>
      </c>
      <c r="F146" s="191" t="s">
        <v>207</v>
      </c>
      <c r="H146" s="192">
        <v>99.04</v>
      </c>
      <c r="I146" s="193"/>
      <c r="L146" s="189"/>
      <c r="M146" s="194"/>
      <c r="N146" s="195"/>
      <c r="O146" s="195"/>
      <c r="P146" s="195"/>
      <c r="Q146" s="195"/>
      <c r="R146" s="195"/>
      <c r="S146" s="195"/>
      <c r="T146" s="196"/>
      <c r="AT146" s="190" t="s">
        <v>194</v>
      </c>
      <c r="AU146" s="190" t="s">
        <v>82</v>
      </c>
      <c r="AV146" s="14" t="s">
        <v>82</v>
      </c>
      <c r="AW146" s="14" t="s">
        <v>30</v>
      </c>
      <c r="AX146" s="14" t="s">
        <v>73</v>
      </c>
      <c r="AY146" s="190" t="s">
        <v>185</v>
      </c>
    </row>
    <row r="147" spans="1:65" s="14" customFormat="1" ht="11.25">
      <c r="B147" s="189"/>
      <c r="D147" s="182" t="s">
        <v>194</v>
      </c>
      <c r="E147" s="190" t="s">
        <v>1</v>
      </c>
      <c r="F147" s="191" t="s">
        <v>208</v>
      </c>
      <c r="H147" s="192">
        <v>23.675000000000001</v>
      </c>
      <c r="I147" s="193"/>
      <c r="L147" s="189"/>
      <c r="M147" s="194"/>
      <c r="N147" s="195"/>
      <c r="O147" s="195"/>
      <c r="P147" s="195"/>
      <c r="Q147" s="195"/>
      <c r="R147" s="195"/>
      <c r="S147" s="195"/>
      <c r="T147" s="196"/>
      <c r="AT147" s="190" t="s">
        <v>194</v>
      </c>
      <c r="AU147" s="190" t="s">
        <v>82</v>
      </c>
      <c r="AV147" s="14" t="s">
        <v>82</v>
      </c>
      <c r="AW147" s="14" t="s">
        <v>30</v>
      </c>
      <c r="AX147" s="14" t="s">
        <v>73</v>
      </c>
      <c r="AY147" s="190" t="s">
        <v>185</v>
      </c>
    </row>
    <row r="148" spans="1:65" s="15" customFormat="1" ht="11.25">
      <c r="B148" s="197"/>
      <c r="D148" s="182" t="s">
        <v>194</v>
      </c>
      <c r="E148" s="198" t="s">
        <v>1</v>
      </c>
      <c r="F148" s="199" t="s">
        <v>146</v>
      </c>
      <c r="H148" s="200">
        <v>122.715</v>
      </c>
      <c r="I148" s="201"/>
      <c r="L148" s="197"/>
      <c r="M148" s="202"/>
      <c r="N148" s="203"/>
      <c r="O148" s="203"/>
      <c r="P148" s="203"/>
      <c r="Q148" s="203"/>
      <c r="R148" s="203"/>
      <c r="S148" s="203"/>
      <c r="T148" s="204"/>
      <c r="AT148" s="198" t="s">
        <v>194</v>
      </c>
      <c r="AU148" s="198" t="s">
        <v>82</v>
      </c>
      <c r="AV148" s="15" t="s">
        <v>192</v>
      </c>
      <c r="AW148" s="15" t="s">
        <v>30</v>
      </c>
      <c r="AX148" s="15" t="s">
        <v>80</v>
      </c>
      <c r="AY148" s="198" t="s">
        <v>185</v>
      </c>
    </row>
    <row r="149" spans="1:65" s="2" customFormat="1" ht="21.75" customHeight="1">
      <c r="A149" s="33"/>
      <c r="B149" s="167"/>
      <c r="C149" s="168" t="s">
        <v>192</v>
      </c>
      <c r="D149" s="168" t="s">
        <v>187</v>
      </c>
      <c r="E149" s="169" t="s">
        <v>209</v>
      </c>
      <c r="F149" s="170" t="s">
        <v>210</v>
      </c>
      <c r="G149" s="171" t="s">
        <v>190</v>
      </c>
      <c r="H149" s="172">
        <v>201.54</v>
      </c>
      <c r="I149" s="173"/>
      <c r="J149" s="174">
        <f>ROUND(I149*H149,2)</f>
        <v>0</v>
      </c>
      <c r="K149" s="170" t="s">
        <v>191</v>
      </c>
      <c r="L149" s="34"/>
      <c r="M149" s="175" t="s">
        <v>1</v>
      </c>
      <c r="N149" s="176" t="s">
        <v>38</v>
      </c>
      <c r="O149" s="59"/>
      <c r="P149" s="177">
        <f>O149*H149</f>
        <v>0</v>
      </c>
      <c r="Q149" s="177">
        <v>0</v>
      </c>
      <c r="R149" s="177">
        <f>Q149*H149</f>
        <v>0</v>
      </c>
      <c r="S149" s="177">
        <v>0.22</v>
      </c>
      <c r="T149" s="178">
        <f>S149*H149</f>
        <v>44.338799999999999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9" t="s">
        <v>192</v>
      </c>
      <c r="AT149" s="179" t="s">
        <v>187</v>
      </c>
      <c r="AU149" s="179" t="s">
        <v>82</v>
      </c>
      <c r="AY149" s="18" t="s">
        <v>185</v>
      </c>
      <c r="BE149" s="180">
        <f>IF(N149="základní",J149,0)</f>
        <v>0</v>
      </c>
      <c r="BF149" s="180">
        <f>IF(N149="snížená",J149,0)</f>
        <v>0</v>
      </c>
      <c r="BG149" s="180">
        <f>IF(N149="zákl. přenesená",J149,0)</f>
        <v>0</v>
      </c>
      <c r="BH149" s="180">
        <f>IF(N149="sníž. přenesená",J149,0)</f>
        <v>0</v>
      </c>
      <c r="BI149" s="180">
        <f>IF(N149="nulová",J149,0)</f>
        <v>0</v>
      </c>
      <c r="BJ149" s="18" t="s">
        <v>80</v>
      </c>
      <c r="BK149" s="180">
        <f>ROUND(I149*H149,2)</f>
        <v>0</v>
      </c>
      <c r="BL149" s="18" t="s">
        <v>192</v>
      </c>
      <c r="BM149" s="179" t="s">
        <v>211</v>
      </c>
    </row>
    <row r="150" spans="1:65" s="13" customFormat="1" ht="11.25">
      <c r="B150" s="181"/>
      <c r="D150" s="182" t="s">
        <v>194</v>
      </c>
      <c r="E150" s="183" t="s">
        <v>1</v>
      </c>
      <c r="F150" s="184" t="s">
        <v>200</v>
      </c>
      <c r="H150" s="183" t="s">
        <v>1</v>
      </c>
      <c r="I150" s="185"/>
      <c r="L150" s="181"/>
      <c r="M150" s="186"/>
      <c r="N150" s="187"/>
      <c r="O150" s="187"/>
      <c r="P150" s="187"/>
      <c r="Q150" s="187"/>
      <c r="R150" s="187"/>
      <c r="S150" s="187"/>
      <c r="T150" s="188"/>
      <c r="AT150" s="183" t="s">
        <v>194</v>
      </c>
      <c r="AU150" s="183" t="s">
        <v>82</v>
      </c>
      <c r="AV150" s="13" t="s">
        <v>80</v>
      </c>
      <c r="AW150" s="13" t="s">
        <v>30</v>
      </c>
      <c r="AX150" s="13" t="s">
        <v>73</v>
      </c>
      <c r="AY150" s="183" t="s">
        <v>185</v>
      </c>
    </row>
    <row r="151" spans="1:65" s="14" customFormat="1" ht="33.75">
      <c r="B151" s="189"/>
      <c r="D151" s="182" t="s">
        <v>194</v>
      </c>
      <c r="E151" s="190" t="s">
        <v>1</v>
      </c>
      <c r="F151" s="191" t="s">
        <v>212</v>
      </c>
      <c r="H151" s="192">
        <v>201.54</v>
      </c>
      <c r="I151" s="193"/>
      <c r="L151" s="189"/>
      <c r="M151" s="194"/>
      <c r="N151" s="195"/>
      <c r="O151" s="195"/>
      <c r="P151" s="195"/>
      <c r="Q151" s="195"/>
      <c r="R151" s="195"/>
      <c r="S151" s="195"/>
      <c r="T151" s="196"/>
      <c r="AT151" s="190" t="s">
        <v>194</v>
      </c>
      <c r="AU151" s="190" t="s">
        <v>82</v>
      </c>
      <c r="AV151" s="14" t="s">
        <v>82</v>
      </c>
      <c r="AW151" s="14" t="s">
        <v>30</v>
      </c>
      <c r="AX151" s="14" t="s">
        <v>80</v>
      </c>
      <c r="AY151" s="190" t="s">
        <v>185</v>
      </c>
    </row>
    <row r="152" spans="1:65" s="2" customFormat="1" ht="21.75" customHeight="1">
      <c r="A152" s="33"/>
      <c r="B152" s="167"/>
      <c r="C152" s="168" t="s">
        <v>104</v>
      </c>
      <c r="D152" s="168" t="s">
        <v>187</v>
      </c>
      <c r="E152" s="169" t="s">
        <v>213</v>
      </c>
      <c r="F152" s="170" t="s">
        <v>214</v>
      </c>
      <c r="G152" s="171" t="s">
        <v>190</v>
      </c>
      <c r="H152" s="172">
        <v>56.125</v>
      </c>
      <c r="I152" s="173"/>
      <c r="J152" s="174">
        <f>ROUND(I152*H152,2)</f>
        <v>0</v>
      </c>
      <c r="K152" s="170" t="s">
        <v>191</v>
      </c>
      <c r="L152" s="34"/>
      <c r="M152" s="175" t="s">
        <v>1</v>
      </c>
      <c r="N152" s="176" t="s">
        <v>38</v>
      </c>
      <c r="O152" s="59"/>
      <c r="P152" s="177">
        <f>O152*H152</f>
        <v>0</v>
      </c>
      <c r="Q152" s="177">
        <v>0</v>
      </c>
      <c r="R152" s="177">
        <f>Q152*H152</f>
        <v>0</v>
      </c>
      <c r="S152" s="177">
        <v>0.45</v>
      </c>
      <c r="T152" s="178">
        <f>S152*H152</f>
        <v>25.256250000000001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79" t="s">
        <v>192</v>
      </c>
      <c r="AT152" s="179" t="s">
        <v>187</v>
      </c>
      <c r="AU152" s="179" t="s">
        <v>82</v>
      </c>
      <c r="AY152" s="18" t="s">
        <v>185</v>
      </c>
      <c r="BE152" s="180">
        <f>IF(N152="základní",J152,0)</f>
        <v>0</v>
      </c>
      <c r="BF152" s="180">
        <f>IF(N152="snížená",J152,0)</f>
        <v>0</v>
      </c>
      <c r="BG152" s="180">
        <f>IF(N152="zákl. přenesená",J152,0)</f>
        <v>0</v>
      </c>
      <c r="BH152" s="180">
        <f>IF(N152="sníž. přenesená",J152,0)</f>
        <v>0</v>
      </c>
      <c r="BI152" s="180">
        <f>IF(N152="nulová",J152,0)</f>
        <v>0</v>
      </c>
      <c r="BJ152" s="18" t="s">
        <v>80</v>
      </c>
      <c r="BK152" s="180">
        <f>ROUND(I152*H152,2)</f>
        <v>0</v>
      </c>
      <c r="BL152" s="18" t="s">
        <v>192</v>
      </c>
      <c r="BM152" s="179" t="s">
        <v>215</v>
      </c>
    </row>
    <row r="153" spans="1:65" s="13" customFormat="1" ht="11.25">
      <c r="B153" s="181"/>
      <c r="D153" s="182" t="s">
        <v>194</v>
      </c>
      <c r="E153" s="183" t="s">
        <v>1</v>
      </c>
      <c r="F153" s="184" t="s">
        <v>200</v>
      </c>
      <c r="H153" s="183" t="s">
        <v>1</v>
      </c>
      <c r="I153" s="185"/>
      <c r="L153" s="181"/>
      <c r="M153" s="186"/>
      <c r="N153" s="187"/>
      <c r="O153" s="187"/>
      <c r="P153" s="187"/>
      <c r="Q153" s="187"/>
      <c r="R153" s="187"/>
      <c r="S153" s="187"/>
      <c r="T153" s="188"/>
      <c r="AT153" s="183" t="s">
        <v>194</v>
      </c>
      <c r="AU153" s="183" t="s">
        <v>82</v>
      </c>
      <c r="AV153" s="13" t="s">
        <v>80</v>
      </c>
      <c r="AW153" s="13" t="s">
        <v>30</v>
      </c>
      <c r="AX153" s="13" t="s">
        <v>73</v>
      </c>
      <c r="AY153" s="183" t="s">
        <v>185</v>
      </c>
    </row>
    <row r="154" spans="1:65" s="14" customFormat="1" ht="11.25">
      <c r="B154" s="189"/>
      <c r="D154" s="182" t="s">
        <v>194</v>
      </c>
      <c r="E154" s="190" t="s">
        <v>1</v>
      </c>
      <c r="F154" s="191" t="s">
        <v>216</v>
      </c>
      <c r="H154" s="192">
        <v>56.125</v>
      </c>
      <c r="I154" s="193"/>
      <c r="L154" s="189"/>
      <c r="M154" s="194"/>
      <c r="N154" s="195"/>
      <c r="O154" s="195"/>
      <c r="P154" s="195"/>
      <c r="Q154" s="195"/>
      <c r="R154" s="195"/>
      <c r="S154" s="195"/>
      <c r="T154" s="196"/>
      <c r="AT154" s="190" t="s">
        <v>194</v>
      </c>
      <c r="AU154" s="190" t="s">
        <v>82</v>
      </c>
      <c r="AV154" s="14" t="s">
        <v>82</v>
      </c>
      <c r="AW154" s="14" t="s">
        <v>30</v>
      </c>
      <c r="AX154" s="14" t="s">
        <v>80</v>
      </c>
      <c r="AY154" s="190" t="s">
        <v>185</v>
      </c>
    </row>
    <row r="155" spans="1:65" s="2" customFormat="1" ht="16.5" customHeight="1">
      <c r="A155" s="33"/>
      <c r="B155" s="167"/>
      <c r="C155" s="168" t="s">
        <v>217</v>
      </c>
      <c r="D155" s="168" t="s">
        <v>187</v>
      </c>
      <c r="E155" s="169" t="s">
        <v>218</v>
      </c>
      <c r="F155" s="170" t="s">
        <v>219</v>
      </c>
      <c r="G155" s="171" t="s">
        <v>220</v>
      </c>
      <c r="H155" s="172">
        <v>3</v>
      </c>
      <c r="I155" s="173"/>
      <c r="J155" s="174">
        <f>ROUND(I155*H155,2)</f>
        <v>0</v>
      </c>
      <c r="K155" s="170" t="s">
        <v>191</v>
      </c>
      <c r="L155" s="34"/>
      <c r="M155" s="175" t="s">
        <v>1</v>
      </c>
      <c r="N155" s="176" t="s">
        <v>38</v>
      </c>
      <c r="O155" s="59"/>
      <c r="P155" s="177">
        <f>O155*H155</f>
        <v>0</v>
      </c>
      <c r="Q155" s="177">
        <v>0</v>
      </c>
      <c r="R155" s="177">
        <f>Q155*H155</f>
        <v>0</v>
      </c>
      <c r="S155" s="177">
        <v>0.20499999999999999</v>
      </c>
      <c r="T155" s="178">
        <f>S155*H155</f>
        <v>0.61499999999999999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79" t="s">
        <v>192</v>
      </c>
      <c r="AT155" s="179" t="s">
        <v>187</v>
      </c>
      <c r="AU155" s="179" t="s">
        <v>82</v>
      </c>
      <c r="AY155" s="18" t="s">
        <v>185</v>
      </c>
      <c r="BE155" s="180">
        <f>IF(N155="základní",J155,0)</f>
        <v>0</v>
      </c>
      <c r="BF155" s="180">
        <f>IF(N155="snížená",J155,0)</f>
        <v>0</v>
      </c>
      <c r="BG155" s="180">
        <f>IF(N155="zákl. přenesená",J155,0)</f>
        <v>0</v>
      </c>
      <c r="BH155" s="180">
        <f>IF(N155="sníž. přenesená",J155,0)</f>
        <v>0</v>
      </c>
      <c r="BI155" s="180">
        <f>IF(N155="nulová",J155,0)</f>
        <v>0</v>
      </c>
      <c r="BJ155" s="18" t="s">
        <v>80</v>
      </c>
      <c r="BK155" s="180">
        <f>ROUND(I155*H155,2)</f>
        <v>0</v>
      </c>
      <c r="BL155" s="18" t="s">
        <v>192</v>
      </c>
      <c r="BM155" s="179" t="s">
        <v>221</v>
      </c>
    </row>
    <row r="156" spans="1:65" s="13" customFormat="1" ht="11.25">
      <c r="B156" s="181"/>
      <c r="D156" s="182" t="s">
        <v>194</v>
      </c>
      <c r="E156" s="183" t="s">
        <v>1</v>
      </c>
      <c r="F156" s="184" t="s">
        <v>195</v>
      </c>
      <c r="H156" s="183" t="s">
        <v>1</v>
      </c>
      <c r="I156" s="185"/>
      <c r="L156" s="181"/>
      <c r="M156" s="186"/>
      <c r="N156" s="187"/>
      <c r="O156" s="187"/>
      <c r="P156" s="187"/>
      <c r="Q156" s="187"/>
      <c r="R156" s="187"/>
      <c r="S156" s="187"/>
      <c r="T156" s="188"/>
      <c r="AT156" s="183" t="s">
        <v>194</v>
      </c>
      <c r="AU156" s="183" t="s">
        <v>82</v>
      </c>
      <c r="AV156" s="13" t="s">
        <v>80</v>
      </c>
      <c r="AW156" s="13" t="s">
        <v>30</v>
      </c>
      <c r="AX156" s="13" t="s">
        <v>73</v>
      </c>
      <c r="AY156" s="183" t="s">
        <v>185</v>
      </c>
    </row>
    <row r="157" spans="1:65" s="14" customFormat="1" ht="11.25">
      <c r="B157" s="189"/>
      <c r="D157" s="182" t="s">
        <v>194</v>
      </c>
      <c r="E157" s="190" t="s">
        <v>1</v>
      </c>
      <c r="F157" s="191" t="s">
        <v>202</v>
      </c>
      <c r="H157" s="192">
        <v>3</v>
      </c>
      <c r="I157" s="193"/>
      <c r="L157" s="189"/>
      <c r="M157" s="194"/>
      <c r="N157" s="195"/>
      <c r="O157" s="195"/>
      <c r="P157" s="195"/>
      <c r="Q157" s="195"/>
      <c r="R157" s="195"/>
      <c r="S157" s="195"/>
      <c r="T157" s="196"/>
      <c r="AT157" s="190" t="s">
        <v>194</v>
      </c>
      <c r="AU157" s="190" t="s">
        <v>82</v>
      </c>
      <c r="AV157" s="14" t="s">
        <v>82</v>
      </c>
      <c r="AW157" s="14" t="s">
        <v>30</v>
      </c>
      <c r="AX157" s="14" t="s">
        <v>80</v>
      </c>
      <c r="AY157" s="190" t="s">
        <v>185</v>
      </c>
    </row>
    <row r="158" spans="1:65" s="2" customFormat="1" ht="21.75" customHeight="1">
      <c r="A158" s="33"/>
      <c r="B158" s="167"/>
      <c r="C158" s="168" t="s">
        <v>222</v>
      </c>
      <c r="D158" s="168" t="s">
        <v>187</v>
      </c>
      <c r="E158" s="169" t="s">
        <v>223</v>
      </c>
      <c r="F158" s="170" t="s">
        <v>224</v>
      </c>
      <c r="G158" s="171" t="s">
        <v>225</v>
      </c>
      <c r="H158" s="172">
        <v>667</v>
      </c>
      <c r="I158" s="173"/>
      <c r="J158" s="174">
        <f>ROUND(I158*H158,2)</f>
        <v>0</v>
      </c>
      <c r="K158" s="170" t="s">
        <v>191</v>
      </c>
      <c r="L158" s="34"/>
      <c r="M158" s="175" t="s">
        <v>1</v>
      </c>
      <c r="N158" s="176" t="s">
        <v>38</v>
      </c>
      <c r="O158" s="59"/>
      <c r="P158" s="177">
        <f>O158*H158</f>
        <v>0</v>
      </c>
      <c r="Q158" s="177">
        <v>0</v>
      </c>
      <c r="R158" s="177">
        <f>Q158*H158</f>
        <v>0</v>
      </c>
      <c r="S158" s="177">
        <v>0</v>
      </c>
      <c r="T158" s="17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79" t="s">
        <v>192</v>
      </c>
      <c r="AT158" s="179" t="s">
        <v>187</v>
      </c>
      <c r="AU158" s="179" t="s">
        <v>82</v>
      </c>
      <c r="AY158" s="18" t="s">
        <v>185</v>
      </c>
      <c r="BE158" s="180">
        <f>IF(N158="základní",J158,0)</f>
        <v>0</v>
      </c>
      <c r="BF158" s="180">
        <f>IF(N158="snížená",J158,0)</f>
        <v>0</v>
      </c>
      <c r="BG158" s="180">
        <f>IF(N158="zákl. přenesená",J158,0)</f>
        <v>0</v>
      </c>
      <c r="BH158" s="180">
        <f>IF(N158="sníž. přenesená",J158,0)</f>
        <v>0</v>
      </c>
      <c r="BI158" s="180">
        <f>IF(N158="nulová",J158,0)</f>
        <v>0</v>
      </c>
      <c r="BJ158" s="18" t="s">
        <v>80</v>
      </c>
      <c r="BK158" s="180">
        <f>ROUND(I158*H158,2)</f>
        <v>0</v>
      </c>
      <c r="BL158" s="18" t="s">
        <v>192</v>
      </c>
      <c r="BM158" s="179" t="s">
        <v>226</v>
      </c>
    </row>
    <row r="159" spans="1:65" s="13" customFormat="1" ht="11.25">
      <c r="B159" s="181"/>
      <c r="D159" s="182" t="s">
        <v>194</v>
      </c>
      <c r="E159" s="183" t="s">
        <v>1</v>
      </c>
      <c r="F159" s="184" t="s">
        <v>227</v>
      </c>
      <c r="H159" s="183" t="s">
        <v>1</v>
      </c>
      <c r="I159" s="185"/>
      <c r="L159" s="181"/>
      <c r="M159" s="186"/>
      <c r="N159" s="187"/>
      <c r="O159" s="187"/>
      <c r="P159" s="187"/>
      <c r="Q159" s="187"/>
      <c r="R159" s="187"/>
      <c r="S159" s="187"/>
      <c r="T159" s="188"/>
      <c r="AT159" s="183" t="s">
        <v>194</v>
      </c>
      <c r="AU159" s="183" t="s">
        <v>82</v>
      </c>
      <c r="AV159" s="13" t="s">
        <v>80</v>
      </c>
      <c r="AW159" s="13" t="s">
        <v>30</v>
      </c>
      <c r="AX159" s="13" t="s">
        <v>73</v>
      </c>
      <c r="AY159" s="183" t="s">
        <v>185</v>
      </c>
    </row>
    <row r="160" spans="1:65" s="14" customFormat="1" ht="11.25">
      <c r="B160" s="189"/>
      <c r="D160" s="182" t="s">
        <v>194</v>
      </c>
      <c r="E160" s="190" t="s">
        <v>1</v>
      </c>
      <c r="F160" s="191" t="s">
        <v>228</v>
      </c>
      <c r="H160" s="192">
        <v>379</v>
      </c>
      <c r="I160" s="193"/>
      <c r="L160" s="189"/>
      <c r="M160" s="194"/>
      <c r="N160" s="195"/>
      <c r="O160" s="195"/>
      <c r="P160" s="195"/>
      <c r="Q160" s="195"/>
      <c r="R160" s="195"/>
      <c r="S160" s="195"/>
      <c r="T160" s="196"/>
      <c r="AT160" s="190" t="s">
        <v>194</v>
      </c>
      <c r="AU160" s="190" t="s">
        <v>82</v>
      </c>
      <c r="AV160" s="14" t="s">
        <v>82</v>
      </c>
      <c r="AW160" s="14" t="s">
        <v>30</v>
      </c>
      <c r="AX160" s="14" t="s">
        <v>73</v>
      </c>
      <c r="AY160" s="190" t="s">
        <v>185</v>
      </c>
    </row>
    <row r="161" spans="1:65" s="14" customFormat="1" ht="11.25">
      <c r="B161" s="189"/>
      <c r="D161" s="182" t="s">
        <v>194</v>
      </c>
      <c r="E161" s="190" t="s">
        <v>1</v>
      </c>
      <c r="F161" s="191" t="s">
        <v>229</v>
      </c>
      <c r="H161" s="192">
        <v>288</v>
      </c>
      <c r="I161" s="193"/>
      <c r="L161" s="189"/>
      <c r="M161" s="194"/>
      <c r="N161" s="195"/>
      <c r="O161" s="195"/>
      <c r="P161" s="195"/>
      <c r="Q161" s="195"/>
      <c r="R161" s="195"/>
      <c r="S161" s="195"/>
      <c r="T161" s="196"/>
      <c r="AT161" s="190" t="s">
        <v>194</v>
      </c>
      <c r="AU161" s="190" t="s">
        <v>82</v>
      </c>
      <c r="AV161" s="14" t="s">
        <v>82</v>
      </c>
      <c r="AW161" s="14" t="s">
        <v>30</v>
      </c>
      <c r="AX161" s="14" t="s">
        <v>73</v>
      </c>
      <c r="AY161" s="190" t="s">
        <v>185</v>
      </c>
    </row>
    <row r="162" spans="1:65" s="15" customFormat="1" ht="11.25">
      <c r="B162" s="197"/>
      <c r="D162" s="182" t="s">
        <v>194</v>
      </c>
      <c r="E162" s="198" t="s">
        <v>1</v>
      </c>
      <c r="F162" s="199" t="s">
        <v>146</v>
      </c>
      <c r="H162" s="200">
        <v>667</v>
      </c>
      <c r="I162" s="201"/>
      <c r="L162" s="197"/>
      <c r="M162" s="202"/>
      <c r="N162" s="203"/>
      <c r="O162" s="203"/>
      <c r="P162" s="203"/>
      <c r="Q162" s="203"/>
      <c r="R162" s="203"/>
      <c r="S162" s="203"/>
      <c r="T162" s="204"/>
      <c r="AT162" s="198" t="s">
        <v>194</v>
      </c>
      <c r="AU162" s="198" t="s">
        <v>82</v>
      </c>
      <c r="AV162" s="15" t="s">
        <v>192</v>
      </c>
      <c r="AW162" s="15" t="s">
        <v>30</v>
      </c>
      <c r="AX162" s="15" t="s">
        <v>80</v>
      </c>
      <c r="AY162" s="198" t="s">
        <v>185</v>
      </c>
    </row>
    <row r="163" spans="1:65" s="2" customFormat="1" ht="21.75" customHeight="1">
      <c r="A163" s="33"/>
      <c r="B163" s="167"/>
      <c r="C163" s="168" t="s">
        <v>230</v>
      </c>
      <c r="D163" s="168" t="s">
        <v>187</v>
      </c>
      <c r="E163" s="169" t="s">
        <v>231</v>
      </c>
      <c r="F163" s="170" t="s">
        <v>232</v>
      </c>
      <c r="G163" s="171" t="s">
        <v>233</v>
      </c>
      <c r="H163" s="172">
        <v>66.7</v>
      </c>
      <c r="I163" s="173"/>
      <c r="J163" s="174">
        <f>ROUND(I163*H163,2)</f>
        <v>0</v>
      </c>
      <c r="K163" s="170" t="s">
        <v>191</v>
      </c>
      <c r="L163" s="34"/>
      <c r="M163" s="175" t="s">
        <v>1</v>
      </c>
      <c r="N163" s="176" t="s">
        <v>38</v>
      </c>
      <c r="O163" s="59"/>
      <c r="P163" s="177">
        <f>O163*H163</f>
        <v>0</v>
      </c>
      <c r="Q163" s="177">
        <v>0</v>
      </c>
      <c r="R163" s="177">
        <f>Q163*H163</f>
        <v>0</v>
      </c>
      <c r="S163" s="177">
        <v>0</v>
      </c>
      <c r="T163" s="178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79" t="s">
        <v>192</v>
      </c>
      <c r="AT163" s="179" t="s">
        <v>187</v>
      </c>
      <c r="AU163" s="179" t="s">
        <v>82</v>
      </c>
      <c r="AY163" s="18" t="s">
        <v>185</v>
      </c>
      <c r="BE163" s="180">
        <f>IF(N163="základní",J163,0)</f>
        <v>0</v>
      </c>
      <c r="BF163" s="180">
        <f>IF(N163="snížená",J163,0)</f>
        <v>0</v>
      </c>
      <c r="BG163" s="180">
        <f>IF(N163="zákl. přenesená",J163,0)</f>
        <v>0</v>
      </c>
      <c r="BH163" s="180">
        <f>IF(N163="sníž. přenesená",J163,0)</f>
        <v>0</v>
      </c>
      <c r="BI163" s="180">
        <f>IF(N163="nulová",J163,0)</f>
        <v>0</v>
      </c>
      <c r="BJ163" s="18" t="s">
        <v>80</v>
      </c>
      <c r="BK163" s="180">
        <f>ROUND(I163*H163,2)</f>
        <v>0</v>
      </c>
      <c r="BL163" s="18" t="s">
        <v>192</v>
      </c>
      <c r="BM163" s="179" t="s">
        <v>234</v>
      </c>
    </row>
    <row r="164" spans="1:65" s="13" customFormat="1" ht="11.25">
      <c r="B164" s="181"/>
      <c r="D164" s="182" t="s">
        <v>194</v>
      </c>
      <c r="E164" s="183" t="s">
        <v>1</v>
      </c>
      <c r="F164" s="184" t="s">
        <v>235</v>
      </c>
      <c r="H164" s="183" t="s">
        <v>1</v>
      </c>
      <c r="I164" s="185"/>
      <c r="L164" s="181"/>
      <c r="M164" s="186"/>
      <c r="N164" s="187"/>
      <c r="O164" s="187"/>
      <c r="P164" s="187"/>
      <c r="Q164" s="187"/>
      <c r="R164" s="187"/>
      <c r="S164" s="187"/>
      <c r="T164" s="188"/>
      <c r="AT164" s="183" t="s">
        <v>194</v>
      </c>
      <c r="AU164" s="183" t="s">
        <v>82</v>
      </c>
      <c r="AV164" s="13" t="s">
        <v>80</v>
      </c>
      <c r="AW164" s="13" t="s">
        <v>30</v>
      </c>
      <c r="AX164" s="13" t="s">
        <v>73</v>
      </c>
      <c r="AY164" s="183" t="s">
        <v>185</v>
      </c>
    </row>
    <row r="165" spans="1:65" s="14" customFormat="1" ht="11.25">
      <c r="B165" s="189"/>
      <c r="D165" s="182" t="s">
        <v>194</v>
      </c>
      <c r="E165" s="190" t="s">
        <v>1</v>
      </c>
      <c r="F165" s="191" t="s">
        <v>236</v>
      </c>
      <c r="H165" s="192">
        <v>37.9</v>
      </c>
      <c r="I165" s="193"/>
      <c r="L165" s="189"/>
      <c r="M165" s="194"/>
      <c r="N165" s="195"/>
      <c r="O165" s="195"/>
      <c r="P165" s="195"/>
      <c r="Q165" s="195"/>
      <c r="R165" s="195"/>
      <c r="S165" s="195"/>
      <c r="T165" s="196"/>
      <c r="AT165" s="190" t="s">
        <v>194</v>
      </c>
      <c r="AU165" s="190" t="s">
        <v>82</v>
      </c>
      <c r="AV165" s="14" t="s">
        <v>82</v>
      </c>
      <c r="AW165" s="14" t="s">
        <v>30</v>
      </c>
      <c r="AX165" s="14" t="s">
        <v>73</v>
      </c>
      <c r="AY165" s="190" t="s">
        <v>185</v>
      </c>
    </row>
    <row r="166" spans="1:65" s="14" customFormat="1" ht="11.25">
      <c r="B166" s="189"/>
      <c r="D166" s="182" t="s">
        <v>194</v>
      </c>
      <c r="E166" s="190" t="s">
        <v>1</v>
      </c>
      <c r="F166" s="191" t="s">
        <v>237</v>
      </c>
      <c r="H166" s="192">
        <v>28.8</v>
      </c>
      <c r="I166" s="193"/>
      <c r="L166" s="189"/>
      <c r="M166" s="194"/>
      <c r="N166" s="195"/>
      <c r="O166" s="195"/>
      <c r="P166" s="195"/>
      <c r="Q166" s="195"/>
      <c r="R166" s="195"/>
      <c r="S166" s="195"/>
      <c r="T166" s="196"/>
      <c r="AT166" s="190" t="s">
        <v>194</v>
      </c>
      <c r="AU166" s="190" t="s">
        <v>82</v>
      </c>
      <c r="AV166" s="14" t="s">
        <v>82</v>
      </c>
      <c r="AW166" s="14" t="s">
        <v>30</v>
      </c>
      <c r="AX166" s="14" t="s">
        <v>73</v>
      </c>
      <c r="AY166" s="190" t="s">
        <v>185</v>
      </c>
    </row>
    <row r="167" spans="1:65" s="15" customFormat="1" ht="11.25">
      <c r="B167" s="197"/>
      <c r="D167" s="182" t="s">
        <v>194</v>
      </c>
      <c r="E167" s="198" t="s">
        <v>1</v>
      </c>
      <c r="F167" s="199" t="s">
        <v>146</v>
      </c>
      <c r="H167" s="200">
        <v>66.7</v>
      </c>
      <c r="I167" s="201"/>
      <c r="L167" s="197"/>
      <c r="M167" s="202"/>
      <c r="N167" s="203"/>
      <c r="O167" s="203"/>
      <c r="P167" s="203"/>
      <c r="Q167" s="203"/>
      <c r="R167" s="203"/>
      <c r="S167" s="203"/>
      <c r="T167" s="204"/>
      <c r="AT167" s="198" t="s">
        <v>194</v>
      </c>
      <c r="AU167" s="198" t="s">
        <v>82</v>
      </c>
      <c r="AV167" s="15" t="s">
        <v>192</v>
      </c>
      <c r="AW167" s="15" t="s">
        <v>30</v>
      </c>
      <c r="AX167" s="15" t="s">
        <v>80</v>
      </c>
      <c r="AY167" s="198" t="s">
        <v>185</v>
      </c>
    </row>
    <row r="168" spans="1:65" s="2" customFormat="1" ht="21.75" customHeight="1">
      <c r="A168" s="33"/>
      <c r="B168" s="167"/>
      <c r="C168" s="168" t="s">
        <v>238</v>
      </c>
      <c r="D168" s="168" t="s">
        <v>187</v>
      </c>
      <c r="E168" s="169" t="s">
        <v>239</v>
      </c>
      <c r="F168" s="170" t="s">
        <v>240</v>
      </c>
      <c r="G168" s="171" t="s">
        <v>220</v>
      </c>
      <c r="H168" s="172">
        <v>17.2</v>
      </c>
      <c r="I168" s="173"/>
      <c r="J168" s="174">
        <f>ROUND(I168*H168,2)</f>
        <v>0</v>
      </c>
      <c r="K168" s="170" t="s">
        <v>191</v>
      </c>
      <c r="L168" s="34"/>
      <c r="M168" s="175" t="s">
        <v>1</v>
      </c>
      <c r="N168" s="176" t="s">
        <v>38</v>
      </c>
      <c r="O168" s="59"/>
      <c r="P168" s="177">
        <f>O168*H168</f>
        <v>0</v>
      </c>
      <c r="Q168" s="177">
        <v>8.6800000000000002E-3</v>
      </c>
      <c r="R168" s="177">
        <f>Q168*H168</f>
        <v>0.14929599999999998</v>
      </c>
      <c r="S168" s="177">
        <v>0</v>
      </c>
      <c r="T168" s="178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79" t="s">
        <v>192</v>
      </c>
      <c r="AT168" s="179" t="s">
        <v>187</v>
      </c>
      <c r="AU168" s="179" t="s">
        <v>82</v>
      </c>
      <c r="AY168" s="18" t="s">
        <v>185</v>
      </c>
      <c r="BE168" s="180">
        <f>IF(N168="základní",J168,0)</f>
        <v>0</v>
      </c>
      <c r="BF168" s="180">
        <f>IF(N168="snížená",J168,0)</f>
        <v>0</v>
      </c>
      <c r="BG168" s="180">
        <f>IF(N168="zákl. přenesená",J168,0)</f>
        <v>0</v>
      </c>
      <c r="BH168" s="180">
        <f>IF(N168="sníž. přenesená",J168,0)</f>
        <v>0</v>
      </c>
      <c r="BI168" s="180">
        <f>IF(N168="nulová",J168,0)</f>
        <v>0</v>
      </c>
      <c r="BJ168" s="18" t="s">
        <v>80</v>
      </c>
      <c r="BK168" s="180">
        <f>ROUND(I168*H168,2)</f>
        <v>0</v>
      </c>
      <c r="BL168" s="18" t="s">
        <v>192</v>
      </c>
      <c r="BM168" s="179" t="s">
        <v>241</v>
      </c>
    </row>
    <row r="169" spans="1:65" s="13" customFormat="1" ht="11.25">
      <c r="B169" s="181"/>
      <c r="D169" s="182" t="s">
        <v>194</v>
      </c>
      <c r="E169" s="183" t="s">
        <v>1</v>
      </c>
      <c r="F169" s="184" t="s">
        <v>227</v>
      </c>
      <c r="H169" s="183" t="s">
        <v>1</v>
      </c>
      <c r="I169" s="185"/>
      <c r="L169" s="181"/>
      <c r="M169" s="186"/>
      <c r="N169" s="187"/>
      <c r="O169" s="187"/>
      <c r="P169" s="187"/>
      <c r="Q169" s="187"/>
      <c r="R169" s="187"/>
      <c r="S169" s="187"/>
      <c r="T169" s="188"/>
      <c r="AT169" s="183" t="s">
        <v>194</v>
      </c>
      <c r="AU169" s="183" t="s">
        <v>82</v>
      </c>
      <c r="AV169" s="13" t="s">
        <v>80</v>
      </c>
      <c r="AW169" s="13" t="s">
        <v>30</v>
      </c>
      <c r="AX169" s="13" t="s">
        <v>73</v>
      </c>
      <c r="AY169" s="183" t="s">
        <v>185</v>
      </c>
    </row>
    <row r="170" spans="1:65" s="14" customFormat="1" ht="11.25">
      <c r="B170" s="189"/>
      <c r="D170" s="182" t="s">
        <v>194</v>
      </c>
      <c r="E170" s="190" t="s">
        <v>1</v>
      </c>
      <c r="F170" s="191" t="s">
        <v>242</v>
      </c>
      <c r="H170" s="192">
        <v>17.2</v>
      </c>
      <c r="I170" s="193"/>
      <c r="L170" s="189"/>
      <c r="M170" s="194"/>
      <c r="N170" s="195"/>
      <c r="O170" s="195"/>
      <c r="P170" s="195"/>
      <c r="Q170" s="195"/>
      <c r="R170" s="195"/>
      <c r="S170" s="195"/>
      <c r="T170" s="196"/>
      <c r="AT170" s="190" t="s">
        <v>194</v>
      </c>
      <c r="AU170" s="190" t="s">
        <v>82</v>
      </c>
      <c r="AV170" s="14" t="s">
        <v>82</v>
      </c>
      <c r="AW170" s="14" t="s">
        <v>30</v>
      </c>
      <c r="AX170" s="14" t="s">
        <v>80</v>
      </c>
      <c r="AY170" s="190" t="s">
        <v>185</v>
      </c>
    </row>
    <row r="171" spans="1:65" s="2" customFormat="1" ht="16.5" customHeight="1">
      <c r="A171" s="33"/>
      <c r="B171" s="167"/>
      <c r="C171" s="168" t="s">
        <v>243</v>
      </c>
      <c r="D171" s="168" t="s">
        <v>187</v>
      </c>
      <c r="E171" s="169" t="s">
        <v>244</v>
      </c>
      <c r="F171" s="170" t="s">
        <v>245</v>
      </c>
      <c r="G171" s="171" t="s">
        <v>220</v>
      </c>
      <c r="H171" s="172">
        <v>10.4</v>
      </c>
      <c r="I171" s="173"/>
      <c r="J171" s="174">
        <f>ROUND(I171*H171,2)</f>
        <v>0</v>
      </c>
      <c r="K171" s="170" t="s">
        <v>191</v>
      </c>
      <c r="L171" s="34"/>
      <c r="M171" s="175" t="s">
        <v>1</v>
      </c>
      <c r="N171" s="176" t="s">
        <v>38</v>
      </c>
      <c r="O171" s="59"/>
      <c r="P171" s="177">
        <f>O171*H171</f>
        <v>0</v>
      </c>
      <c r="Q171" s="177">
        <v>3.6900000000000002E-2</v>
      </c>
      <c r="R171" s="177">
        <f>Q171*H171</f>
        <v>0.38376000000000005</v>
      </c>
      <c r="S171" s="177">
        <v>0</v>
      </c>
      <c r="T171" s="178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79" t="s">
        <v>192</v>
      </c>
      <c r="AT171" s="179" t="s">
        <v>187</v>
      </c>
      <c r="AU171" s="179" t="s">
        <v>82</v>
      </c>
      <c r="AY171" s="18" t="s">
        <v>185</v>
      </c>
      <c r="BE171" s="180">
        <f>IF(N171="základní",J171,0)</f>
        <v>0</v>
      </c>
      <c r="BF171" s="180">
        <f>IF(N171="snížená",J171,0)</f>
        <v>0</v>
      </c>
      <c r="BG171" s="180">
        <f>IF(N171="zákl. přenesená",J171,0)</f>
        <v>0</v>
      </c>
      <c r="BH171" s="180">
        <f>IF(N171="sníž. přenesená",J171,0)</f>
        <v>0</v>
      </c>
      <c r="BI171" s="180">
        <f>IF(N171="nulová",J171,0)</f>
        <v>0</v>
      </c>
      <c r="BJ171" s="18" t="s">
        <v>80</v>
      </c>
      <c r="BK171" s="180">
        <f>ROUND(I171*H171,2)</f>
        <v>0</v>
      </c>
      <c r="BL171" s="18" t="s">
        <v>192</v>
      </c>
      <c r="BM171" s="179" t="s">
        <v>246</v>
      </c>
    </row>
    <row r="172" spans="1:65" s="13" customFormat="1" ht="11.25">
      <c r="B172" s="181"/>
      <c r="D172" s="182" t="s">
        <v>194</v>
      </c>
      <c r="E172" s="183" t="s">
        <v>1</v>
      </c>
      <c r="F172" s="184" t="s">
        <v>195</v>
      </c>
      <c r="H172" s="183" t="s">
        <v>1</v>
      </c>
      <c r="I172" s="185"/>
      <c r="L172" s="181"/>
      <c r="M172" s="186"/>
      <c r="N172" s="187"/>
      <c r="O172" s="187"/>
      <c r="P172" s="187"/>
      <c r="Q172" s="187"/>
      <c r="R172" s="187"/>
      <c r="S172" s="187"/>
      <c r="T172" s="188"/>
      <c r="AT172" s="183" t="s">
        <v>194</v>
      </c>
      <c r="AU172" s="183" t="s">
        <v>82</v>
      </c>
      <c r="AV172" s="13" t="s">
        <v>80</v>
      </c>
      <c r="AW172" s="13" t="s">
        <v>30</v>
      </c>
      <c r="AX172" s="13" t="s">
        <v>73</v>
      </c>
      <c r="AY172" s="183" t="s">
        <v>185</v>
      </c>
    </row>
    <row r="173" spans="1:65" s="14" customFormat="1" ht="11.25">
      <c r="B173" s="189"/>
      <c r="D173" s="182" t="s">
        <v>194</v>
      </c>
      <c r="E173" s="190" t="s">
        <v>1</v>
      </c>
      <c r="F173" s="191" t="s">
        <v>247</v>
      </c>
      <c r="H173" s="192">
        <v>10.4</v>
      </c>
      <c r="I173" s="193"/>
      <c r="L173" s="189"/>
      <c r="M173" s="194"/>
      <c r="N173" s="195"/>
      <c r="O173" s="195"/>
      <c r="P173" s="195"/>
      <c r="Q173" s="195"/>
      <c r="R173" s="195"/>
      <c r="S173" s="195"/>
      <c r="T173" s="196"/>
      <c r="AT173" s="190" t="s">
        <v>194</v>
      </c>
      <c r="AU173" s="190" t="s">
        <v>82</v>
      </c>
      <c r="AV173" s="14" t="s">
        <v>82</v>
      </c>
      <c r="AW173" s="14" t="s">
        <v>30</v>
      </c>
      <c r="AX173" s="14" t="s">
        <v>80</v>
      </c>
      <c r="AY173" s="190" t="s">
        <v>185</v>
      </c>
    </row>
    <row r="174" spans="1:65" s="2" customFormat="1" ht="16.5" customHeight="1">
      <c r="A174" s="33"/>
      <c r="B174" s="167"/>
      <c r="C174" s="168" t="s">
        <v>248</v>
      </c>
      <c r="D174" s="168" t="s">
        <v>187</v>
      </c>
      <c r="E174" s="169" t="s">
        <v>249</v>
      </c>
      <c r="F174" s="170" t="s">
        <v>250</v>
      </c>
      <c r="G174" s="171" t="s">
        <v>220</v>
      </c>
      <c r="H174" s="172">
        <v>4</v>
      </c>
      <c r="I174" s="173"/>
      <c r="J174" s="174">
        <f>ROUND(I174*H174,2)</f>
        <v>0</v>
      </c>
      <c r="K174" s="170" t="s">
        <v>191</v>
      </c>
      <c r="L174" s="34"/>
      <c r="M174" s="175" t="s">
        <v>1</v>
      </c>
      <c r="N174" s="176" t="s">
        <v>38</v>
      </c>
      <c r="O174" s="59"/>
      <c r="P174" s="177">
        <f>O174*H174</f>
        <v>0</v>
      </c>
      <c r="Q174" s="177">
        <v>8.6800000000000002E-3</v>
      </c>
      <c r="R174" s="177">
        <f>Q174*H174</f>
        <v>3.4720000000000001E-2</v>
      </c>
      <c r="S174" s="177">
        <v>0</v>
      </c>
      <c r="T174" s="178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79" t="s">
        <v>192</v>
      </c>
      <c r="AT174" s="179" t="s">
        <v>187</v>
      </c>
      <c r="AU174" s="179" t="s">
        <v>82</v>
      </c>
      <c r="AY174" s="18" t="s">
        <v>185</v>
      </c>
      <c r="BE174" s="180">
        <f>IF(N174="základní",J174,0)</f>
        <v>0</v>
      </c>
      <c r="BF174" s="180">
        <f>IF(N174="snížená",J174,0)</f>
        <v>0</v>
      </c>
      <c r="BG174" s="180">
        <f>IF(N174="zákl. přenesená",J174,0)</f>
        <v>0</v>
      </c>
      <c r="BH174" s="180">
        <f>IF(N174="sníž. přenesená",J174,0)</f>
        <v>0</v>
      </c>
      <c r="BI174" s="180">
        <f>IF(N174="nulová",J174,0)</f>
        <v>0</v>
      </c>
      <c r="BJ174" s="18" t="s">
        <v>80</v>
      </c>
      <c r="BK174" s="180">
        <f>ROUND(I174*H174,2)</f>
        <v>0</v>
      </c>
      <c r="BL174" s="18" t="s">
        <v>192</v>
      </c>
      <c r="BM174" s="179" t="s">
        <v>251</v>
      </c>
    </row>
    <row r="175" spans="1:65" s="13" customFormat="1" ht="11.25">
      <c r="B175" s="181"/>
      <c r="D175" s="182" t="s">
        <v>194</v>
      </c>
      <c r="E175" s="183" t="s">
        <v>1</v>
      </c>
      <c r="F175" s="184" t="s">
        <v>195</v>
      </c>
      <c r="H175" s="183" t="s">
        <v>1</v>
      </c>
      <c r="I175" s="185"/>
      <c r="L175" s="181"/>
      <c r="M175" s="186"/>
      <c r="N175" s="187"/>
      <c r="O175" s="187"/>
      <c r="P175" s="187"/>
      <c r="Q175" s="187"/>
      <c r="R175" s="187"/>
      <c r="S175" s="187"/>
      <c r="T175" s="188"/>
      <c r="AT175" s="183" t="s">
        <v>194</v>
      </c>
      <c r="AU175" s="183" t="s">
        <v>82</v>
      </c>
      <c r="AV175" s="13" t="s">
        <v>80</v>
      </c>
      <c r="AW175" s="13" t="s">
        <v>30</v>
      </c>
      <c r="AX175" s="13" t="s">
        <v>73</v>
      </c>
      <c r="AY175" s="183" t="s">
        <v>185</v>
      </c>
    </row>
    <row r="176" spans="1:65" s="14" customFormat="1" ht="11.25">
      <c r="B176" s="189"/>
      <c r="D176" s="182" t="s">
        <v>194</v>
      </c>
      <c r="E176" s="190" t="s">
        <v>1</v>
      </c>
      <c r="F176" s="191" t="s">
        <v>252</v>
      </c>
      <c r="H176" s="192">
        <v>4</v>
      </c>
      <c r="I176" s="193"/>
      <c r="L176" s="189"/>
      <c r="M176" s="194"/>
      <c r="N176" s="195"/>
      <c r="O176" s="195"/>
      <c r="P176" s="195"/>
      <c r="Q176" s="195"/>
      <c r="R176" s="195"/>
      <c r="S176" s="195"/>
      <c r="T176" s="196"/>
      <c r="AT176" s="190" t="s">
        <v>194</v>
      </c>
      <c r="AU176" s="190" t="s">
        <v>82</v>
      </c>
      <c r="AV176" s="14" t="s">
        <v>82</v>
      </c>
      <c r="AW176" s="14" t="s">
        <v>30</v>
      </c>
      <c r="AX176" s="14" t="s">
        <v>80</v>
      </c>
      <c r="AY176" s="190" t="s">
        <v>185</v>
      </c>
    </row>
    <row r="177" spans="1:65" s="2" customFormat="1" ht="21.75" customHeight="1">
      <c r="A177" s="33"/>
      <c r="B177" s="167"/>
      <c r="C177" s="168" t="s">
        <v>253</v>
      </c>
      <c r="D177" s="168" t="s">
        <v>187</v>
      </c>
      <c r="E177" s="169" t="s">
        <v>254</v>
      </c>
      <c r="F177" s="170" t="s">
        <v>255</v>
      </c>
      <c r="G177" s="171" t="s">
        <v>220</v>
      </c>
      <c r="H177" s="172">
        <v>7.4</v>
      </c>
      <c r="I177" s="173"/>
      <c r="J177" s="174">
        <f>ROUND(I177*H177,2)</f>
        <v>0</v>
      </c>
      <c r="K177" s="170" t="s">
        <v>191</v>
      </c>
      <c r="L177" s="34"/>
      <c r="M177" s="175" t="s">
        <v>1</v>
      </c>
      <c r="N177" s="176" t="s">
        <v>38</v>
      </c>
      <c r="O177" s="59"/>
      <c r="P177" s="177">
        <f>O177*H177</f>
        <v>0</v>
      </c>
      <c r="Q177" s="177">
        <v>3.6900000000000002E-2</v>
      </c>
      <c r="R177" s="177">
        <f>Q177*H177</f>
        <v>0.27306000000000002</v>
      </c>
      <c r="S177" s="177">
        <v>0</v>
      </c>
      <c r="T177" s="178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79" t="s">
        <v>192</v>
      </c>
      <c r="AT177" s="179" t="s">
        <v>187</v>
      </c>
      <c r="AU177" s="179" t="s">
        <v>82</v>
      </c>
      <c r="AY177" s="18" t="s">
        <v>185</v>
      </c>
      <c r="BE177" s="180">
        <f>IF(N177="základní",J177,0)</f>
        <v>0</v>
      </c>
      <c r="BF177" s="180">
        <f>IF(N177="snížená",J177,0)</f>
        <v>0</v>
      </c>
      <c r="BG177" s="180">
        <f>IF(N177="zákl. přenesená",J177,0)</f>
        <v>0</v>
      </c>
      <c r="BH177" s="180">
        <f>IF(N177="sníž. přenesená",J177,0)</f>
        <v>0</v>
      </c>
      <c r="BI177" s="180">
        <f>IF(N177="nulová",J177,0)</f>
        <v>0</v>
      </c>
      <c r="BJ177" s="18" t="s">
        <v>80</v>
      </c>
      <c r="BK177" s="180">
        <f>ROUND(I177*H177,2)</f>
        <v>0</v>
      </c>
      <c r="BL177" s="18" t="s">
        <v>192</v>
      </c>
      <c r="BM177" s="179" t="s">
        <v>256</v>
      </c>
    </row>
    <row r="178" spans="1:65" s="13" customFormat="1" ht="11.25">
      <c r="B178" s="181"/>
      <c r="D178" s="182" t="s">
        <v>194</v>
      </c>
      <c r="E178" s="183" t="s">
        <v>1</v>
      </c>
      <c r="F178" s="184" t="s">
        <v>235</v>
      </c>
      <c r="H178" s="183" t="s">
        <v>1</v>
      </c>
      <c r="I178" s="185"/>
      <c r="L178" s="181"/>
      <c r="M178" s="186"/>
      <c r="N178" s="187"/>
      <c r="O178" s="187"/>
      <c r="P178" s="187"/>
      <c r="Q178" s="187"/>
      <c r="R178" s="187"/>
      <c r="S178" s="187"/>
      <c r="T178" s="188"/>
      <c r="AT178" s="183" t="s">
        <v>194</v>
      </c>
      <c r="AU178" s="183" t="s">
        <v>82</v>
      </c>
      <c r="AV178" s="13" t="s">
        <v>80</v>
      </c>
      <c r="AW178" s="13" t="s">
        <v>30</v>
      </c>
      <c r="AX178" s="13" t="s">
        <v>73</v>
      </c>
      <c r="AY178" s="183" t="s">
        <v>185</v>
      </c>
    </row>
    <row r="179" spans="1:65" s="14" customFormat="1" ht="11.25">
      <c r="B179" s="189"/>
      <c r="D179" s="182" t="s">
        <v>194</v>
      </c>
      <c r="E179" s="190" t="s">
        <v>1</v>
      </c>
      <c r="F179" s="191" t="s">
        <v>257</v>
      </c>
      <c r="H179" s="192">
        <v>6.4</v>
      </c>
      <c r="I179" s="193"/>
      <c r="L179" s="189"/>
      <c r="M179" s="194"/>
      <c r="N179" s="195"/>
      <c r="O179" s="195"/>
      <c r="P179" s="195"/>
      <c r="Q179" s="195"/>
      <c r="R179" s="195"/>
      <c r="S179" s="195"/>
      <c r="T179" s="196"/>
      <c r="AT179" s="190" t="s">
        <v>194</v>
      </c>
      <c r="AU179" s="190" t="s">
        <v>82</v>
      </c>
      <c r="AV179" s="14" t="s">
        <v>82</v>
      </c>
      <c r="AW179" s="14" t="s">
        <v>30</v>
      </c>
      <c r="AX179" s="14" t="s">
        <v>73</v>
      </c>
      <c r="AY179" s="190" t="s">
        <v>185</v>
      </c>
    </row>
    <row r="180" spans="1:65" s="14" customFormat="1" ht="11.25">
      <c r="B180" s="189"/>
      <c r="D180" s="182" t="s">
        <v>194</v>
      </c>
      <c r="E180" s="190" t="s">
        <v>1</v>
      </c>
      <c r="F180" s="191" t="s">
        <v>258</v>
      </c>
      <c r="H180" s="192">
        <v>1</v>
      </c>
      <c r="I180" s="193"/>
      <c r="L180" s="189"/>
      <c r="M180" s="194"/>
      <c r="N180" s="195"/>
      <c r="O180" s="195"/>
      <c r="P180" s="195"/>
      <c r="Q180" s="195"/>
      <c r="R180" s="195"/>
      <c r="S180" s="195"/>
      <c r="T180" s="196"/>
      <c r="AT180" s="190" t="s">
        <v>194</v>
      </c>
      <c r="AU180" s="190" t="s">
        <v>82</v>
      </c>
      <c r="AV180" s="14" t="s">
        <v>82</v>
      </c>
      <c r="AW180" s="14" t="s">
        <v>30</v>
      </c>
      <c r="AX180" s="14" t="s">
        <v>73</v>
      </c>
      <c r="AY180" s="190" t="s">
        <v>185</v>
      </c>
    </row>
    <row r="181" spans="1:65" s="15" customFormat="1" ht="11.25">
      <c r="B181" s="197"/>
      <c r="D181" s="182" t="s">
        <v>194</v>
      </c>
      <c r="E181" s="198" t="s">
        <v>1</v>
      </c>
      <c r="F181" s="199" t="s">
        <v>146</v>
      </c>
      <c r="H181" s="200">
        <v>7.4</v>
      </c>
      <c r="I181" s="201"/>
      <c r="L181" s="197"/>
      <c r="M181" s="202"/>
      <c r="N181" s="203"/>
      <c r="O181" s="203"/>
      <c r="P181" s="203"/>
      <c r="Q181" s="203"/>
      <c r="R181" s="203"/>
      <c r="S181" s="203"/>
      <c r="T181" s="204"/>
      <c r="AT181" s="198" t="s">
        <v>194</v>
      </c>
      <c r="AU181" s="198" t="s">
        <v>82</v>
      </c>
      <c r="AV181" s="15" t="s">
        <v>192</v>
      </c>
      <c r="AW181" s="15" t="s">
        <v>30</v>
      </c>
      <c r="AX181" s="15" t="s">
        <v>80</v>
      </c>
      <c r="AY181" s="198" t="s">
        <v>185</v>
      </c>
    </row>
    <row r="182" spans="1:65" s="2" customFormat="1" ht="21.75" customHeight="1">
      <c r="A182" s="33"/>
      <c r="B182" s="167"/>
      <c r="C182" s="168" t="s">
        <v>259</v>
      </c>
      <c r="D182" s="168" t="s">
        <v>187</v>
      </c>
      <c r="E182" s="169" t="s">
        <v>260</v>
      </c>
      <c r="F182" s="170" t="s">
        <v>261</v>
      </c>
      <c r="G182" s="171" t="s">
        <v>262</v>
      </c>
      <c r="H182" s="172">
        <v>104.48</v>
      </c>
      <c r="I182" s="173"/>
      <c r="J182" s="174">
        <f>ROUND(I182*H182,2)</f>
        <v>0</v>
      </c>
      <c r="K182" s="170" t="s">
        <v>191</v>
      </c>
      <c r="L182" s="34"/>
      <c r="M182" s="175" t="s">
        <v>1</v>
      </c>
      <c r="N182" s="176" t="s">
        <v>38</v>
      </c>
      <c r="O182" s="59"/>
      <c r="P182" s="177">
        <f>O182*H182</f>
        <v>0</v>
      </c>
      <c r="Q182" s="177">
        <v>0</v>
      </c>
      <c r="R182" s="177">
        <f>Q182*H182</f>
        <v>0</v>
      </c>
      <c r="S182" s="177">
        <v>0</v>
      </c>
      <c r="T182" s="178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79" t="s">
        <v>192</v>
      </c>
      <c r="AT182" s="179" t="s">
        <v>187</v>
      </c>
      <c r="AU182" s="179" t="s">
        <v>82</v>
      </c>
      <c r="AY182" s="18" t="s">
        <v>185</v>
      </c>
      <c r="BE182" s="180">
        <f>IF(N182="základní",J182,0)</f>
        <v>0</v>
      </c>
      <c r="BF182" s="180">
        <f>IF(N182="snížená",J182,0)</f>
        <v>0</v>
      </c>
      <c r="BG182" s="180">
        <f>IF(N182="zákl. přenesená",J182,0)</f>
        <v>0</v>
      </c>
      <c r="BH182" s="180">
        <f>IF(N182="sníž. přenesená",J182,0)</f>
        <v>0</v>
      </c>
      <c r="BI182" s="180">
        <f>IF(N182="nulová",J182,0)</f>
        <v>0</v>
      </c>
      <c r="BJ182" s="18" t="s">
        <v>80</v>
      </c>
      <c r="BK182" s="180">
        <f>ROUND(I182*H182,2)</f>
        <v>0</v>
      </c>
      <c r="BL182" s="18" t="s">
        <v>192</v>
      </c>
      <c r="BM182" s="179" t="s">
        <v>263</v>
      </c>
    </row>
    <row r="183" spans="1:65" s="13" customFormat="1" ht="11.25">
      <c r="B183" s="181"/>
      <c r="D183" s="182" t="s">
        <v>194</v>
      </c>
      <c r="E183" s="183" t="s">
        <v>1</v>
      </c>
      <c r="F183" s="184" t="s">
        <v>235</v>
      </c>
      <c r="H183" s="183" t="s">
        <v>1</v>
      </c>
      <c r="I183" s="185"/>
      <c r="L183" s="181"/>
      <c r="M183" s="186"/>
      <c r="N183" s="187"/>
      <c r="O183" s="187"/>
      <c r="P183" s="187"/>
      <c r="Q183" s="187"/>
      <c r="R183" s="187"/>
      <c r="S183" s="187"/>
      <c r="T183" s="188"/>
      <c r="AT183" s="183" t="s">
        <v>194</v>
      </c>
      <c r="AU183" s="183" t="s">
        <v>82</v>
      </c>
      <c r="AV183" s="13" t="s">
        <v>80</v>
      </c>
      <c r="AW183" s="13" t="s">
        <v>30</v>
      </c>
      <c r="AX183" s="13" t="s">
        <v>73</v>
      </c>
      <c r="AY183" s="183" t="s">
        <v>185</v>
      </c>
    </row>
    <row r="184" spans="1:65" s="14" customFormat="1" ht="22.5">
      <c r="B184" s="189"/>
      <c r="D184" s="182" t="s">
        <v>194</v>
      </c>
      <c r="E184" s="190" t="s">
        <v>1</v>
      </c>
      <c r="F184" s="191" t="s">
        <v>264</v>
      </c>
      <c r="H184" s="192">
        <v>94.56</v>
      </c>
      <c r="I184" s="193"/>
      <c r="L184" s="189"/>
      <c r="M184" s="194"/>
      <c r="N184" s="195"/>
      <c r="O184" s="195"/>
      <c r="P184" s="195"/>
      <c r="Q184" s="195"/>
      <c r="R184" s="195"/>
      <c r="S184" s="195"/>
      <c r="T184" s="196"/>
      <c r="AT184" s="190" t="s">
        <v>194</v>
      </c>
      <c r="AU184" s="190" t="s">
        <v>82</v>
      </c>
      <c r="AV184" s="14" t="s">
        <v>82</v>
      </c>
      <c r="AW184" s="14" t="s">
        <v>30</v>
      </c>
      <c r="AX184" s="14" t="s">
        <v>73</v>
      </c>
      <c r="AY184" s="190" t="s">
        <v>185</v>
      </c>
    </row>
    <row r="185" spans="1:65" s="14" customFormat="1" ht="11.25">
      <c r="B185" s="189"/>
      <c r="D185" s="182" t="s">
        <v>194</v>
      </c>
      <c r="E185" s="190" t="s">
        <v>1</v>
      </c>
      <c r="F185" s="191" t="s">
        <v>265</v>
      </c>
      <c r="H185" s="192">
        <v>9.92</v>
      </c>
      <c r="I185" s="193"/>
      <c r="L185" s="189"/>
      <c r="M185" s="194"/>
      <c r="N185" s="195"/>
      <c r="O185" s="195"/>
      <c r="P185" s="195"/>
      <c r="Q185" s="195"/>
      <c r="R185" s="195"/>
      <c r="S185" s="195"/>
      <c r="T185" s="196"/>
      <c r="AT185" s="190" t="s">
        <v>194</v>
      </c>
      <c r="AU185" s="190" t="s">
        <v>82</v>
      </c>
      <c r="AV185" s="14" t="s">
        <v>82</v>
      </c>
      <c r="AW185" s="14" t="s">
        <v>30</v>
      </c>
      <c r="AX185" s="14" t="s">
        <v>73</v>
      </c>
      <c r="AY185" s="190" t="s">
        <v>185</v>
      </c>
    </row>
    <row r="186" spans="1:65" s="15" customFormat="1" ht="11.25">
      <c r="B186" s="197"/>
      <c r="D186" s="182" t="s">
        <v>194</v>
      </c>
      <c r="E186" s="198" t="s">
        <v>1</v>
      </c>
      <c r="F186" s="199" t="s">
        <v>146</v>
      </c>
      <c r="H186" s="200">
        <v>104.48</v>
      </c>
      <c r="I186" s="201"/>
      <c r="L186" s="197"/>
      <c r="M186" s="202"/>
      <c r="N186" s="203"/>
      <c r="O186" s="203"/>
      <c r="P186" s="203"/>
      <c r="Q186" s="203"/>
      <c r="R186" s="203"/>
      <c r="S186" s="203"/>
      <c r="T186" s="204"/>
      <c r="AT186" s="198" t="s">
        <v>194</v>
      </c>
      <c r="AU186" s="198" t="s">
        <v>82</v>
      </c>
      <c r="AV186" s="15" t="s">
        <v>192</v>
      </c>
      <c r="AW186" s="15" t="s">
        <v>30</v>
      </c>
      <c r="AX186" s="15" t="s">
        <v>80</v>
      </c>
      <c r="AY186" s="198" t="s">
        <v>185</v>
      </c>
    </row>
    <row r="187" spans="1:65" s="2" customFormat="1" ht="21.75" customHeight="1">
      <c r="A187" s="33"/>
      <c r="B187" s="167"/>
      <c r="C187" s="168" t="s">
        <v>266</v>
      </c>
      <c r="D187" s="168" t="s">
        <v>187</v>
      </c>
      <c r="E187" s="169" t="s">
        <v>267</v>
      </c>
      <c r="F187" s="170" t="s">
        <v>268</v>
      </c>
      <c r="G187" s="171" t="s">
        <v>262</v>
      </c>
      <c r="H187" s="172">
        <v>448.65</v>
      </c>
      <c r="I187" s="173"/>
      <c r="J187" s="174">
        <f>ROUND(I187*H187,2)</f>
        <v>0</v>
      </c>
      <c r="K187" s="170" t="s">
        <v>191</v>
      </c>
      <c r="L187" s="34"/>
      <c r="M187" s="175" t="s">
        <v>1</v>
      </c>
      <c r="N187" s="176" t="s">
        <v>38</v>
      </c>
      <c r="O187" s="59"/>
      <c r="P187" s="177">
        <f>O187*H187</f>
        <v>0</v>
      </c>
      <c r="Q187" s="177">
        <v>0</v>
      </c>
      <c r="R187" s="177">
        <f>Q187*H187</f>
        <v>0</v>
      </c>
      <c r="S187" s="177">
        <v>0</v>
      </c>
      <c r="T187" s="178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79" t="s">
        <v>192</v>
      </c>
      <c r="AT187" s="179" t="s">
        <v>187</v>
      </c>
      <c r="AU187" s="179" t="s">
        <v>82</v>
      </c>
      <c r="AY187" s="18" t="s">
        <v>185</v>
      </c>
      <c r="BE187" s="180">
        <f>IF(N187="základní",J187,0)</f>
        <v>0</v>
      </c>
      <c r="BF187" s="180">
        <f>IF(N187="snížená",J187,0)</f>
        <v>0</v>
      </c>
      <c r="BG187" s="180">
        <f>IF(N187="zákl. přenesená",J187,0)</f>
        <v>0</v>
      </c>
      <c r="BH187" s="180">
        <f>IF(N187="sníž. přenesená",J187,0)</f>
        <v>0</v>
      </c>
      <c r="BI187" s="180">
        <f>IF(N187="nulová",J187,0)</f>
        <v>0</v>
      </c>
      <c r="BJ187" s="18" t="s">
        <v>80</v>
      </c>
      <c r="BK187" s="180">
        <f>ROUND(I187*H187,2)</f>
        <v>0</v>
      </c>
      <c r="BL187" s="18" t="s">
        <v>192</v>
      </c>
      <c r="BM187" s="179" t="s">
        <v>269</v>
      </c>
    </row>
    <row r="188" spans="1:65" s="13" customFormat="1" ht="11.25">
      <c r="B188" s="181"/>
      <c r="D188" s="182" t="s">
        <v>194</v>
      </c>
      <c r="E188" s="183" t="s">
        <v>1</v>
      </c>
      <c r="F188" s="184" t="s">
        <v>235</v>
      </c>
      <c r="H188" s="183" t="s">
        <v>1</v>
      </c>
      <c r="I188" s="185"/>
      <c r="L188" s="181"/>
      <c r="M188" s="186"/>
      <c r="N188" s="187"/>
      <c r="O188" s="187"/>
      <c r="P188" s="187"/>
      <c r="Q188" s="187"/>
      <c r="R188" s="187"/>
      <c r="S188" s="187"/>
      <c r="T188" s="188"/>
      <c r="AT188" s="183" t="s">
        <v>194</v>
      </c>
      <c r="AU188" s="183" t="s">
        <v>82</v>
      </c>
      <c r="AV188" s="13" t="s">
        <v>80</v>
      </c>
      <c r="AW188" s="13" t="s">
        <v>30</v>
      </c>
      <c r="AX188" s="13" t="s">
        <v>73</v>
      </c>
      <c r="AY188" s="183" t="s">
        <v>185</v>
      </c>
    </row>
    <row r="189" spans="1:65" s="13" customFormat="1" ht="11.25">
      <c r="B189" s="181"/>
      <c r="D189" s="182" t="s">
        <v>194</v>
      </c>
      <c r="E189" s="183" t="s">
        <v>1</v>
      </c>
      <c r="F189" s="184" t="s">
        <v>270</v>
      </c>
      <c r="H189" s="183" t="s">
        <v>1</v>
      </c>
      <c r="I189" s="185"/>
      <c r="L189" s="181"/>
      <c r="M189" s="186"/>
      <c r="N189" s="187"/>
      <c r="O189" s="187"/>
      <c r="P189" s="187"/>
      <c r="Q189" s="187"/>
      <c r="R189" s="187"/>
      <c r="S189" s="187"/>
      <c r="T189" s="188"/>
      <c r="AT189" s="183" t="s">
        <v>194</v>
      </c>
      <c r="AU189" s="183" t="s">
        <v>82</v>
      </c>
      <c r="AV189" s="13" t="s">
        <v>80</v>
      </c>
      <c r="AW189" s="13" t="s">
        <v>30</v>
      </c>
      <c r="AX189" s="13" t="s">
        <v>73</v>
      </c>
      <c r="AY189" s="183" t="s">
        <v>185</v>
      </c>
    </row>
    <row r="190" spans="1:65" s="14" customFormat="1" ht="11.25">
      <c r="B190" s="189"/>
      <c r="D190" s="182" t="s">
        <v>194</v>
      </c>
      <c r="E190" s="190" t="s">
        <v>1</v>
      </c>
      <c r="F190" s="191" t="s">
        <v>271</v>
      </c>
      <c r="H190" s="192">
        <v>760.51</v>
      </c>
      <c r="I190" s="193"/>
      <c r="L190" s="189"/>
      <c r="M190" s="194"/>
      <c r="N190" s="195"/>
      <c r="O190" s="195"/>
      <c r="P190" s="195"/>
      <c r="Q190" s="195"/>
      <c r="R190" s="195"/>
      <c r="S190" s="195"/>
      <c r="T190" s="196"/>
      <c r="AT190" s="190" t="s">
        <v>194</v>
      </c>
      <c r="AU190" s="190" t="s">
        <v>82</v>
      </c>
      <c r="AV190" s="14" t="s">
        <v>82</v>
      </c>
      <c r="AW190" s="14" t="s">
        <v>30</v>
      </c>
      <c r="AX190" s="14" t="s">
        <v>73</v>
      </c>
      <c r="AY190" s="190" t="s">
        <v>185</v>
      </c>
    </row>
    <row r="191" spans="1:65" s="14" customFormat="1" ht="11.25">
      <c r="B191" s="189"/>
      <c r="D191" s="182" t="s">
        <v>194</v>
      </c>
      <c r="E191" s="190" t="s">
        <v>1</v>
      </c>
      <c r="F191" s="191" t="s">
        <v>272</v>
      </c>
      <c r="H191" s="192">
        <v>4.3040000000000003</v>
      </c>
      <c r="I191" s="193"/>
      <c r="L191" s="189"/>
      <c r="M191" s="194"/>
      <c r="N191" s="195"/>
      <c r="O191" s="195"/>
      <c r="P191" s="195"/>
      <c r="Q191" s="195"/>
      <c r="R191" s="195"/>
      <c r="S191" s="195"/>
      <c r="T191" s="196"/>
      <c r="AT191" s="190" t="s">
        <v>194</v>
      </c>
      <c r="AU191" s="190" t="s">
        <v>82</v>
      </c>
      <c r="AV191" s="14" t="s">
        <v>82</v>
      </c>
      <c r="AW191" s="14" t="s">
        <v>30</v>
      </c>
      <c r="AX191" s="14" t="s">
        <v>73</v>
      </c>
      <c r="AY191" s="190" t="s">
        <v>185</v>
      </c>
    </row>
    <row r="192" spans="1:65" s="14" customFormat="1" ht="11.25">
      <c r="B192" s="189"/>
      <c r="D192" s="182" t="s">
        <v>194</v>
      </c>
      <c r="E192" s="190" t="s">
        <v>1</v>
      </c>
      <c r="F192" s="191" t="s">
        <v>273</v>
      </c>
      <c r="H192" s="192">
        <v>5.44</v>
      </c>
      <c r="I192" s="193"/>
      <c r="L192" s="189"/>
      <c r="M192" s="194"/>
      <c r="N192" s="195"/>
      <c r="O192" s="195"/>
      <c r="P192" s="195"/>
      <c r="Q192" s="195"/>
      <c r="R192" s="195"/>
      <c r="S192" s="195"/>
      <c r="T192" s="196"/>
      <c r="AT192" s="190" t="s">
        <v>194</v>
      </c>
      <c r="AU192" s="190" t="s">
        <v>82</v>
      </c>
      <c r="AV192" s="14" t="s">
        <v>82</v>
      </c>
      <c r="AW192" s="14" t="s">
        <v>30</v>
      </c>
      <c r="AX192" s="14" t="s">
        <v>73</v>
      </c>
      <c r="AY192" s="190" t="s">
        <v>185</v>
      </c>
    </row>
    <row r="193" spans="2:51" s="14" customFormat="1" ht="11.25">
      <c r="B193" s="189"/>
      <c r="D193" s="182" t="s">
        <v>194</v>
      </c>
      <c r="E193" s="190" t="s">
        <v>1</v>
      </c>
      <c r="F193" s="191" t="s">
        <v>274</v>
      </c>
      <c r="H193" s="192">
        <v>96</v>
      </c>
      <c r="I193" s="193"/>
      <c r="L193" s="189"/>
      <c r="M193" s="194"/>
      <c r="N193" s="195"/>
      <c r="O193" s="195"/>
      <c r="P193" s="195"/>
      <c r="Q193" s="195"/>
      <c r="R193" s="195"/>
      <c r="S193" s="195"/>
      <c r="T193" s="196"/>
      <c r="AT193" s="190" t="s">
        <v>194</v>
      </c>
      <c r="AU193" s="190" t="s">
        <v>82</v>
      </c>
      <c r="AV193" s="14" t="s">
        <v>82</v>
      </c>
      <c r="AW193" s="14" t="s">
        <v>30</v>
      </c>
      <c r="AX193" s="14" t="s">
        <v>73</v>
      </c>
      <c r="AY193" s="190" t="s">
        <v>185</v>
      </c>
    </row>
    <row r="194" spans="2:51" s="14" customFormat="1" ht="11.25">
      <c r="B194" s="189"/>
      <c r="D194" s="182" t="s">
        <v>194</v>
      </c>
      <c r="E194" s="190" t="s">
        <v>1</v>
      </c>
      <c r="F194" s="191" t="s">
        <v>275</v>
      </c>
      <c r="H194" s="192">
        <v>48</v>
      </c>
      <c r="I194" s="193"/>
      <c r="L194" s="189"/>
      <c r="M194" s="194"/>
      <c r="N194" s="195"/>
      <c r="O194" s="195"/>
      <c r="P194" s="195"/>
      <c r="Q194" s="195"/>
      <c r="R194" s="195"/>
      <c r="S194" s="195"/>
      <c r="T194" s="196"/>
      <c r="AT194" s="190" t="s">
        <v>194</v>
      </c>
      <c r="AU194" s="190" t="s">
        <v>82</v>
      </c>
      <c r="AV194" s="14" t="s">
        <v>82</v>
      </c>
      <c r="AW194" s="14" t="s">
        <v>30</v>
      </c>
      <c r="AX194" s="14" t="s">
        <v>73</v>
      </c>
      <c r="AY194" s="190" t="s">
        <v>185</v>
      </c>
    </row>
    <row r="195" spans="2:51" s="14" customFormat="1" ht="22.5">
      <c r="B195" s="189"/>
      <c r="D195" s="182" t="s">
        <v>194</v>
      </c>
      <c r="E195" s="190" t="s">
        <v>1</v>
      </c>
      <c r="F195" s="191" t="s">
        <v>276</v>
      </c>
      <c r="H195" s="192">
        <v>17.52</v>
      </c>
      <c r="I195" s="193"/>
      <c r="L195" s="189"/>
      <c r="M195" s="194"/>
      <c r="N195" s="195"/>
      <c r="O195" s="195"/>
      <c r="P195" s="195"/>
      <c r="Q195" s="195"/>
      <c r="R195" s="195"/>
      <c r="S195" s="195"/>
      <c r="T195" s="196"/>
      <c r="AT195" s="190" t="s">
        <v>194</v>
      </c>
      <c r="AU195" s="190" t="s">
        <v>82</v>
      </c>
      <c r="AV195" s="14" t="s">
        <v>82</v>
      </c>
      <c r="AW195" s="14" t="s">
        <v>30</v>
      </c>
      <c r="AX195" s="14" t="s">
        <v>73</v>
      </c>
      <c r="AY195" s="190" t="s">
        <v>185</v>
      </c>
    </row>
    <row r="196" spans="2:51" s="14" customFormat="1" ht="22.5">
      <c r="B196" s="189"/>
      <c r="D196" s="182" t="s">
        <v>194</v>
      </c>
      <c r="E196" s="190" t="s">
        <v>1</v>
      </c>
      <c r="F196" s="191" t="s">
        <v>277</v>
      </c>
      <c r="H196" s="192">
        <v>11.68</v>
      </c>
      <c r="I196" s="193"/>
      <c r="L196" s="189"/>
      <c r="M196" s="194"/>
      <c r="N196" s="195"/>
      <c r="O196" s="195"/>
      <c r="P196" s="195"/>
      <c r="Q196" s="195"/>
      <c r="R196" s="195"/>
      <c r="S196" s="195"/>
      <c r="T196" s="196"/>
      <c r="AT196" s="190" t="s">
        <v>194</v>
      </c>
      <c r="AU196" s="190" t="s">
        <v>82</v>
      </c>
      <c r="AV196" s="14" t="s">
        <v>82</v>
      </c>
      <c r="AW196" s="14" t="s">
        <v>30</v>
      </c>
      <c r="AX196" s="14" t="s">
        <v>73</v>
      </c>
      <c r="AY196" s="190" t="s">
        <v>185</v>
      </c>
    </row>
    <row r="197" spans="2:51" s="14" customFormat="1" ht="11.25">
      <c r="B197" s="189"/>
      <c r="D197" s="182" t="s">
        <v>194</v>
      </c>
      <c r="E197" s="190" t="s">
        <v>1</v>
      </c>
      <c r="F197" s="191" t="s">
        <v>278</v>
      </c>
      <c r="H197" s="192">
        <v>8.5</v>
      </c>
      <c r="I197" s="193"/>
      <c r="L197" s="189"/>
      <c r="M197" s="194"/>
      <c r="N197" s="195"/>
      <c r="O197" s="195"/>
      <c r="P197" s="195"/>
      <c r="Q197" s="195"/>
      <c r="R197" s="195"/>
      <c r="S197" s="195"/>
      <c r="T197" s="196"/>
      <c r="AT197" s="190" t="s">
        <v>194</v>
      </c>
      <c r="AU197" s="190" t="s">
        <v>82</v>
      </c>
      <c r="AV197" s="14" t="s">
        <v>82</v>
      </c>
      <c r="AW197" s="14" t="s">
        <v>30</v>
      </c>
      <c r="AX197" s="14" t="s">
        <v>73</v>
      </c>
      <c r="AY197" s="190" t="s">
        <v>185</v>
      </c>
    </row>
    <row r="198" spans="2:51" s="14" customFormat="1" ht="22.5">
      <c r="B198" s="189"/>
      <c r="D198" s="182" t="s">
        <v>194</v>
      </c>
      <c r="E198" s="190" t="s">
        <v>1</v>
      </c>
      <c r="F198" s="191" t="s">
        <v>279</v>
      </c>
      <c r="H198" s="192">
        <v>5.5129999999999999</v>
      </c>
      <c r="I198" s="193"/>
      <c r="L198" s="189"/>
      <c r="M198" s="194"/>
      <c r="N198" s="195"/>
      <c r="O198" s="195"/>
      <c r="P198" s="195"/>
      <c r="Q198" s="195"/>
      <c r="R198" s="195"/>
      <c r="S198" s="195"/>
      <c r="T198" s="196"/>
      <c r="AT198" s="190" t="s">
        <v>194</v>
      </c>
      <c r="AU198" s="190" t="s">
        <v>82</v>
      </c>
      <c r="AV198" s="14" t="s">
        <v>82</v>
      </c>
      <c r="AW198" s="14" t="s">
        <v>30</v>
      </c>
      <c r="AX198" s="14" t="s">
        <v>73</v>
      </c>
      <c r="AY198" s="190" t="s">
        <v>185</v>
      </c>
    </row>
    <row r="199" spans="2:51" s="14" customFormat="1" ht="22.5">
      <c r="B199" s="189"/>
      <c r="D199" s="182" t="s">
        <v>194</v>
      </c>
      <c r="E199" s="190" t="s">
        <v>1</v>
      </c>
      <c r="F199" s="191" t="s">
        <v>280</v>
      </c>
      <c r="H199" s="192">
        <v>0.13100000000000001</v>
      </c>
      <c r="I199" s="193"/>
      <c r="L199" s="189"/>
      <c r="M199" s="194"/>
      <c r="N199" s="195"/>
      <c r="O199" s="195"/>
      <c r="P199" s="195"/>
      <c r="Q199" s="195"/>
      <c r="R199" s="195"/>
      <c r="S199" s="195"/>
      <c r="T199" s="196"/>
      <c r="AT199" s="190" t="s">
        <v>194</v>
      </c>
      <c r="AU199" s="190" t="s">
        <v>82</v>
      </c>
      <c r="AV199" s="14" t="s">
        <v>82</v>
      </c>
      <c r="AW199" s="14" t="s">
        <v>30</v>
      </c>
      <c r="AX199" s="14" t="s">
        <v>73</v>
      </c>
      <c r="AY199" s="190" t="s">
        <v>185</v>
      </c>
    </row>
    <row r="200" spans="2:51" s="14" customFormat="1" ht="11.25">
      <c r="B200" s="189"/>
      <c r="D200" s="182" t="s">
        <v>194</v>
      </c>
      <c r="E200" s="190" t="s">
        <v>1</v>
      </c>
      <c r="F200" s="191" t="s">
        <v>281</v>
      </c>
      <c r="H200" s="192">
        <v>6.8</v>
      </c>
      <c r="I200" s="193"/>
      <c r="L200" s="189"/>
      <c r="M200" s="194"/>
      <c r="N200" s="195"/>
      <c r="O200" s="195"/>
      <c r="P200" s="195"/>
      <c r="Q200" s="195"/>
      <c r="R200" s="195"/>
      <c r="S200" s="195"/>
      <c r="T200" s="196"/>
      <c r="AT200" s="190" t="s">
        <v>194</v>
      </c>
      <c r="AU200" s="190" t="s">
        <v>82</v>
      </c>
      <c r="AV200" s="14" t="s">
        <v>82</v>
      </c>
      <c r="AW200" s="14" t="s">
        <v>30</v>
      </c>
      <c r="AX200" s="14" t="s">
        <v>73</v>
      </c>
      <c r="AY200" s="190" t="s">
        <v>185</v>
      </c>
    </row>
    <row r="201" spans="2:51" s="14" customFormat="1" ht="11.25">
      <c r="B201" s="189"/>
      <c r="D201" s="182" t="s">
        <v>194</v>
      </c>
      <c r="E201" s="190" t="s">
        <v>1</v>
      </c>
      <c r="F201" s="191" t="s">
        <v>282</v>
      </c>
      <c r="H201" s="192">
        <v>13.6</v>
      </c>
      <c r="I201" s="193"/>
      <c r="L201" s="189"/>
      <c r="M201" s="194"/>
      <c r="N201" s="195"/>
      <c r="O201" s="195"/>
      <c r="P201" s="195"/>
      <c r="Q201" s="195"/>
      <c r="R201" s="195"/>
      <c r="S201" s="195"/>
      <c r="T201" s="196"/>
      <c r="AT201" s="190" t="s">
        <v>194</v>
      </c>
      <c r="AU201" s="190" t="s">
        <v>82</v>
      </c>
      <c r="AV201" s="14" t="s">
        <v>82</v>
      </c>
      <c r="AW201" s="14" t="s">
        <v>30</v>
      </c>
      <c r="AX201" s="14" t="s">
        <v>73</v>
      </c>
      <c r="AY201" s="190" t="s">
        <v>185</v>
      </c>
    </row>
    <row r="202" spans="2:51" s="14" customFormat="1" ht="33.75">
      <c r="B202" s="189"/>
      <c r="D202" s="182" t="s">
        <v>194</v>
      </c>
      <c r="E202" s="190" t="s">
        <v>1</v>
      </c>
      <c r="F202" s="191" t="s">
        <v>283</v>
      </c>
      <c r="H202" s="192">
        <v>99.224999999999994</v>
      </c>
      <c r="I202" s="193"/>
      <c r="L202" s="189"/>
      <c r="M202" s="194"/>
      <c r="N202" s="195"/>
      <c r="O202" s="195"/>
      <c r="P202" s="195"/>
      <c r="Q202" s="195"/>
      <c r="R202" s="195"/>
      <c r="S202" s="195"/>
      <c r="T202" s="196"/>
      <c r="AT202" s="190" t="s">
        <v>194</v>
      </c>
      <c r="AU202" s="190" t="s">
        <v>82</v>
      </c>
      <c r="AV202" s="14" t="s">
        <v>82</v>
      </c>
      <c r="AW202" s="14" t="s">
        <v>30</v>
      </c>
      <c r="AX202" s="14" t="s">
        <v>73</v>
      </c>
      <c r="AY202" s="190" t="s">
        <v>185</v>
      </c>
    </row>
    <row r="203" spans="2:51" s="14" customFormat="1" ht="11.25">
      <c r="B203" s="189"/>
      <c r="D203" s="182" t="s">
        <v>194</v>
      </c>
      <c r="E203" s="190" t="s">
        <v>1</v>
      </c>
      <c r="F203" s="191" t="s">
        <v>284</v>
      </c>
      <c r="H203" s="192">
        <v>14</v>
      </c>
      <c r="I203" s="193"/>
      <c r="L203" s="189"/>
      <c r="M203" s="194"/>
      <c r="N203" s="195"/>
      <c r="O203" s="195"/>
      <c r="P203" s="195"/>
      <c r="Q203" s="195"/>
      <c r="R203" s="195"/>
      <c r="S203" s="195"/>
      <c r="T203" s="196"/>
      <c r="AT203" s="190" t="s">
        <v>194</v>
      </c>
      <c r="AU203" s="190" t="s">
        <v>82</v>
      </c>
      <c r="AV203" s="14" t="s">
        <v>82</v>
      </c>
      <c r="AW203" s="14" t="s">
        <v>30</v>
      </c>
      <c r="AX203" s="14" t="s">
        <v>73</v>
      </c>
      <c r="AY203" s="190" t="s">
        <v>185</v>
      </c>
    </row>
    <row r="204" spans="2:51" s="14" customFormat="1" ht="11.25">
      <c r="B204" s="189"/>
      <c r="D204" s="182" t="s">
        <v>194</v>
      </c>
      <c r="E204" s="190" t="s">
        <v>1</v>
      </c>
      <c r="F204" s="191" t="s">
        <v>285</v>
      </c>
      <c r="H204" s="192">
        <v>-18.704000000000001</v>
      </c>
      <c r="I204" s="193"/>
      <c r="L204" s="189"/>
      <c r="M204" s="194"/>
      <c r="N204" s="195"/>
      <c r="O204" s="195"/>
      <c r="P204" s="195"/>
      <c r="Q204" s="195"/>
      <c r="R204" s="195"/>
      <c r="S204" s="195"/>
      <c r="T204" s="196"/>
      <c r="AT204" s="190" t="s">
        <v>194</v>
      </c>
      <c r="AU204" s="190" t="s">
        <v>82</v>
      </c>
      <c r="AV204" s="14" t="s">
        <v>82</v>
      </c>
      <c r="AW204" s="14" t="s">
        <v>30</v>
      </c>
      <c r="AX204" s="14" t="s">
        <v>73</v>
      </c>
      <c r="AY204" s="190" t="s">
        <v>185</v>
      </c>
    </row>
    <row r="205" spans="2:51" s="14" customFormat="1" ht="22.5">
      <c r="B205" s="189"/>
      <c r="D205" s="182" t="s">
        <v>194</v>
      </c>
      <c r="E205" s="190" t="s">
        <v>1</v>
      </c>
      <c r="F205" s="191" t="s">
        <v>286</v>
      </c>
      <c r="H205" s="192">
        <v>-5.024</v>
      </c>
      <c r="I205" s="193"/>
      <c r="L205" s="189"/>
      <c r="M205" s="194"/>
      <c r="N205" s="195"/>
      <c r="O205" s="195"/>
      <c r="P205" s="195"/>
      <c r="Q205" s="195"/>
      <c r="R205" s="195"/>
      <c r="S205" s="195"/>
      <c r="T205" s="196"/>
      <c r="AT205" s="190" t="s">
        <v>194</v>
      </c>
      <c r="AU205" s="190" t="s">
        <v>82</v>
      </c>
      <c r="AV205" s="14" t="s">
        <v>82</v>
      </c>
      <c r="AW205" s="14" t="s">
        <v>30</v>
      </c>
      <c r="AX205" s="14" t="s">
        <v>73</v>
      </c>
      <c r="AY205" s="190" t="s">
        <v>185</v>
      </c>
    </row>
    <row r="206" spans="2:51" s="14" customFormat="1" ht="22.5">
      <c r="B206" s="189"/>
      <c r="D206" s="182" t="s">
        <v>194</v>
      </c>
      <c r="E206" s="190" t="s">
        <v>1</v>
      </c>
      <c r="F206" s="191" t="s">
        <v>287</v>
      </c>
      <c r="H206" s="192">
        <v>-44.576000000000001</v>
      </c>
      <c r="I206" s="193"/>
      <c r="L206" s="189"/>
      <c r="M206" s="194"/>
      <c r="N206" s="195"/>
      <c r="O206" s="195"/>
      <c r="P206" s="195"/>
      <c r="Q206" s="195"/>
      <c r="R206" s="195"/>
      <c r="S206" s="195"/>
      <c r="T206" s="196"/>
      <c r="AT206" s="190" t="s">
        <v>194</v>
      </c>
      <c r="AU206" s="190" t="s">
        <v>82</v>
      </c>
      <c r="AV206" s="14" t="s">
        <v>82</v>
      </c>
      <c r="AW206" s="14" t="s">
        <v>30</v>
      </c>
      <c r="AX206" s="14" t="s">
        <v>73</v>
      </c>
      <c r="AY206" s="190" t="s">
        <v>185</v>
      </c>
    </row>
    <row r="207" spans="2:51" s="14" customFormat="1" ht="22.5">
      <c r="B207" s="189"/>
      <c r="D207" s="182" t="s">
        <v>194</v>
      </c>
      <c r="E207" s="190" t="s">
        <v>1</v>
      </c>
      <c r="F207" s="191" t="s">
        <v>288</v>
      </c>
      <c r="H207" s="192">
        <v>-13.938000000000001</v>
      </c>
      <c r="I207" s="193"/>
      <c r="L207" s="189"/>
      <c r="M207" s="194"/>
      <c r="N207" s="195"/>
      <c r="O207" s="195"/>
      <c r="P207" s="195"/>
      <c r="Q207" s="195"/>
      <c r="R207" s="195"/>
      <c r="S207" s="195"/>
      <c r="T207" s="196"/>
      <c r="AT207" s="190" t="s">
        <v>194</v>
      </c>
      <c r="AU207" s="190" t="s">
        <v>82</v>
      </c>
      <c r="AV207" s="14" t="s">
        <v>82</v>
      </c>
      <c r="AW207" s="14" t="s">
        <v>30</v>
      </c>
      <c r="AX207" s="14" t="s">
        <v>73</v>
      </c>
      <c r="AY207" s="190" t="s">
        <v>185</v>
      </c>
    </row>
    <row r="208" spans="2:51" s="14" customFormat="1" ht="11.25">
      <c r="B208" s="189"/>
      <c r="D208" s="182" t="s">
        <v>194</v>
      </c>
      <c r="E208" s="190" t="s">
        <v>1</v>
      </c>
      <c r="F208" s="191" t="s">
        <v>289</v>
      </c>
      <c r="H208" s="192">
        <v>-85.5</v>
      </c>
      <c r="I208" s="193"/>
      <c r="L208" s="189"/>
      <c r="M208" s="194"/>
      <c r="N208" s="195"/>
      <c r="O208" s="195"/>
      <c r="P208" s="195"/>
      <c r="Q208" s="195"/>
      <c r="R208" s="195"/>
      <c r="S208" s="195"/>
      <c r="T208" s="196"/>
      <c r="AT208" s="190" t="s">
        <v>194</v>
      </c>
      <c r="AU208" s="190" t="s">
        <v>82</v>
      </c>
      <c r="AV208" s="14" t="s">
        <v>82</v>
      </c>
      <c r="AW208" s="14" t="s">
        <v>30</v>
      </c>
      <c r="AX208" s="14" t="s">
        <v>73</v>
      </c>
      <c r="AY208" s="190" t="s">
        <v>185</v>
      </c>
    </row>
    <row r="209" spans="1:65" s="14" customFormat="1" ht="33.75">
      <c r="B209" s="189"/>
      <c r="D209" s="182" t="s">
        <v>194</v>
      </c>
      <c r="E209" s="190" t="s">
        <v>1</v>
      </c>
      <c r="F209" s="191" t="s">
        <v>290</v>
      </c>
      <c r="H209" s="192">
        <v>-26.181000000000001</v>
      </c>
      <c r="I209" s="193"/>
      <c r="L209" s="189"/>
      <c r="M209" s="194"/>
      <c r="N209" s="195"/>
      <c r="O209" s="195"/>
      <c r="P209" s="195"/>
      <c r="Q209" s="195"/>
      <c r="R209" s="195"/>
      <c r="S209" s="195"/>
      <c r="T209" s="196"/>
      <c r="AT209" s="190" t="s">
        <v>194</v>
      </c>
      <c r="AU209" s="190" t="s">
        <v>82</v>
      </c>
      <c r="AV209" s="14" t="s">
        <v>82</v>
      </c>
      <c r="AW209" s="14" t="s">
        <v>30</v>
      </c>
      <c r="AX209" s="14" t="s">
        <v>73</v>
      </c>
      <c r="AY209" s="190" t="s">
        <v>185</v>
      </c>
    </row>
    <row r="210" spans="1:65" s="15" customFormat="1" ht="11.25">
      <c r="B210" s="197"/>
      <c r="D210" s="182" t="s">
        <v>194</v>
      </c>
      <c r="E210" s="198" t="s">
        <v>150</v>
      </c>
      <c r="F210" s="199" t="s">
        <v>146</v>
      </c>
      <c r="H210" s="200">
        <v>897.3</v>
      </c>
      <c r="I210" s="201"/>
      <c r="L210" s="197"/>
      <c r="M210" s="202"/>
      <c r="N210" s="203"/>
      <c r="O210" s="203"/>
      <c r="P210" s="203"/>
      <c r="Q210" s="203"/>
      <c r="R210" s="203"/>
      <c r="S210" s="203"/>
      <c r="T210" s="204"/>
      <c r="AT210" s="198" t="s">
        <v>194</v>
      </c>
      <c r="AU210" s="198" t="s">
        <v>82</v>
      </c>
      <c r="AV210" s="15" t="s">
        <v>192</v>
      </c>
      <c r="AW210" s="15" t="s">
        <v>30</v>
      </c>
      <c r="AX210" s="15" t="s">
        <v>73</v>
      </c>
      <c r="AY210" s="198" t="s">
        <v>185</v>
      </c>
    </row>
    <row r="211" spans="1:65" s="14" customFormat="1" ht="11.25">
      <c r="B211" s="189"/>
      <c r="D211" s="182" t="s">
        <v>194</v>
      </c>
      <c r="E211" s="190" t="s">
        <v>1</v>
      </c>
      <c r="F211" s="191" t="s">
        <v>291</v>
      </c>
      <c r="H211" s="192">
        <v>448.65</v>
      </c>
      <c r="I211" s="193"/>
      <c r="L211" s="189"/>
      <c r="M211" s="194"/>
      <c r="N211" s="195"/>
      <c r="O211" s="195"/>
      <c r="P211" s="195"/>
      <c r="Q211" s="195"/>
      <c r="R211" s="195"/>
      <c r="S211" s="195"/>
      <c r="T211" s="196"/>
      <c r="AT211" s="190" t="s">
        <v>194</v>
      </c>
      <c r="AU211" s="190" t="s">
        <v>82</v>
      </c>
      <c r="AV211" s="14" t="s">
        <v>82</v>
      </c>
      <c r="AW211" s="14" t="s">
        <v>30</v>
      </c>
      <c r="AX211" s="14" t="s">
        <v>80</v>
      </c>
      <c r="AY211" s="190" t="s">
        <v>185</v>
      </c>
    </row>
    <row r="212" spans="1:65" s="2" customFormat="1" ht="21.75" customHeight="1">
      <c r="A212" s="33"/>
      <c r="B212" s="167"/>
      <c r="C212" s="168" t="s">
        <v>8</v>
      </c>
      <c r="D212" s="168" t="s">
        <v>187</v>
      </c>
      <c r="E212" s="169" t="s">
        <v>292</v>
      </c>
      <c r="F212" s="170" t="s">
        <v>293</v>
      </c>
      <c r="G212" s="171" t="s">
        <v>294</v>
      </c>
      <c r="H212" s="172">
        <v>448.65</v>
      </c>
      <c r="I212" s="173"/>
      <c r="J212" s="174">
        <f>ROUND(I212*H212,2)</f>
        <v>0</v>
      </c>
      <c r="K212" s="170" t="s">
        <v>191</v>
      </c>
      <c r="L212" s="34"/>
      <c r="M212" s="175" t="s">
        <v>1</v>
      </c>
      <c r="N212" s="176" t="s">
        <v>38</v>
      </c>
      <c r="O212" s="59"/>
      <c r="P212" s="177">
        <f>O212*H212</f>
        <v>0</v>
      </c>
      <c r="Q212" s="177">
        <v>0</v>
      </c>
      <c r="R212" s="177">
        <f>Q212*H212</f>
        <v>0</v>
      </c>
      <c r="S212" s="177">
        <v>0</v>
      </c>
      <c r="T212" s="178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79" t="s">
        <v>192</v>
      </c>
      <c r="AT212" s="179" t="s">
        <v>187</v>
      </c>
      <c r="AU212" s="179" t="s">
        <v>82</v>
      </c>
      <c r="AY212" s="18" t="s">
        <v>185</v>
      </c>
      <c r="BE212" s="180">
        <f>IF(N212="základní",J212,0)</f>
        <v>0</v>
      </c>
      <c r="BF212" s="180">
        <f>IF(N212="snížená",J212,0)</f>
        <v>0</v>
      </c>
      <c r="BG212" s="180">
        <f>IF(N212="zákl. přenesená",J212,0)</f>
        <v>0</v>
      </c>
      <c r="BH212" s="180">
        <f>IF(N212="sníž. přenesená",J212,0)</f>
        <v>0</v>
      </c>
      <c r="BI212" s="180">
        <f>IF(N212="nulová",J212,0)</f>
        <v>0</v>
      </c>
      <c r="BJ212" s="18" t="s">
        <v>80</v>
      </c>
      <c r="BK212" s="180">
        <f>ROUND(I212*H212,2)</f>
        <v>0</v>
      </c>
      <c r="BL212" s="18" t="s">
        <v>192</v>
      </c>
      <c r="BM212" s="179" t="s">
        <v>295</v>
      </c>
    </row>
    <row r="213" spans="1:65" s="14" customFormat="1" ht="11.25">
      <c r="B213" s="189"/>
      <c r="D213" s="182" t="s">
        <v>194</v>
      </c>
      <c r="E213" s="190" t="s">
        <v>1</v>
      </c>
      <c r="F213" s="191" t="s">
        <v>291</v>
      </c>
      <c r="H213" s="192">
        <v>448.65</v>
      </c>
      <c r="I213" s="193"/>
      <c r="L213" s="189"/>
      <c r="M213" s="194"/>
      <c r="N213" s="195"/>
      <c r="O213" s="195"/>
      <c r="P213" s="195"/>
      <c r="Q213" s="195"/>
      <c r="R213" s="195"/>
      <c r="S213" s="195"/>
      <c r="T213" s="196"/>
      <c r="AT213" s="190" t="s">
        <v>194</v>
      </c>
      <c r="AU213" s="190" t="s">
        <v>82</v>
      </c>
      <c r="AV213" s="14" t="s">
        <v>82</v>
      </c>
      <c r="AW213" s="14" t="s">
        <v>30</v>
      </c>
      <c r="AX213" s="14" t="s">
        <v>80</v>
      </c>
      <c r="AY213" s="190" t="s">
        <v>185</v>
      </c>
    </row>
    <row r="214" spans="1:65" s="2" customFormat="1" ht="21.75" customHeight="1">
      <c r="A214" s="33"/>
      <c r="B214" s="167"/>
      <c r="C214" s="168" t="s">
        <v>296</v>
      </c>
      <c r="D214" s="168" t="s">
        <v>187</v>
      </c>
      <c r="E214" s="169" t="s">
        <v>297</v>
      </c>
      <c r="F214" s="170" t="s">
        <v>298</v>
      </c>
      <c r="G214" s="171" t="s">
        <v>262</v>
      </c>
      <c r="H214" s="172">
        <v>269.19</v>
      </c>
      <c r="I214" s="173"/>
      <c r="J214" s="174">
        <f>ROUND(I214*H214,2)</f>
        <v>0</v>
      </c>
      <c r="K214" s="170" t="s">
        <v>191</v>
      </c>
      <c r="L214" s="34"/>
      <c r="M214" s="175" t="s">
        <v>1</v>
      </c>
      <c r="N214" s="176" t="s">
        <v>38</v>
      </c>
      <c r="O214" s="59"/>
      <c r="P214" s="177">
        <f>O214*H214</f>
        <v>0</v>
      </c>
      <c r="Q214" s="177">
        <v>0</v>
      </c>
      <c r="R214" s="177">
        <f>Q214*H214</f>
        <v>0</v>
      </c>
      <c r="S214" s="177">
        <v>0</v>
      </c>
      <c r="T214" s="178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79" t="s">
        <v>192</v>
      </c>
      <c r="AT214" s="179" t="s">
        <v>187</v>
      </c>
      <c r="AU214" s="179" t="s">
        <v>82</v>
      </c>
      <c r="AY214" s="18" t="s">
        <v>185</v>
      </c>
      <c r="BE214" s="180">
        <f>IF(N214="základní",J214,0)</f>
        <v>0</v>
      </c>
      <c r="BF214" s="180">
        <f>IF(N214="snížená",J214,0)</f>
        <v>0</v>
      </c>
      <c r="BG214" s="180">
        <f>IF(N214="zákl. přenesená",J214,0)</f>
        <v>0</v>
      </c>
      <c r="BH214" s="180">
        <f>IF(N214="sníž. přenesená",J214,0)</f>
        <v>0</v>
      </c>
      <c r="BI214" s="180">
        <f>IF(N214="nulová",J214,0)</f>
        <v>0</v>
      </c>
      <c r="BJ214" s="18" t="s">
        <v>80</v>
      </c>
      <c r="BK214" s="180">
        <f>ROUND(I214*H214,2)</f>
        <v>0</v>
      </c>
      <c r="BL214" s="18" t="s">
        <v>192</v>
      </c>
      <c r="BM214" s="179" t="s">
        <v>299</v>
      </c>
    </row>
    <row r="215" spans="1:65" s="14" customFormat="1" ht="11.25">
      <c r="B215" s="189"/>
      <c r="D215" s="182" t="s">
        <v>194</v>
      </c>
      <c r="E215" s="190" t="s">
        <v>1</v>
      </c>
      <c r="F215" s="191" t="s">
        <v>300</v>
      </c>
      <c r="H215" s="192">
        <v>269.19</v>
      </c>
      <c r="I215" s="193"/>
      <c r="L215" s="189"/>
      <c r="M215" s="194"/>
      <c r="N215" s="195"/>
      <c r="O215" s="195"/>
      <c r="P215" s="195"/>
      <c r="Q215" s="195"/>
      <c r="R215" s="195"/>
      <c r="S215" s="195"/>
      <c r="T215" s="196"/>
      <c r="AT215" s="190" t="s">
        <v>194</v>
      </c>
      <c r="AU215" s="190" t="s">
        <v>82</v>
      </c>
      <c r="AV215" s="14" t="s">
        <v>82</v>
      </c>
      <c r="AW215" s="14" t="s">
        <v>30</v>
      </c>
      <c r="AX215" s="14" t="s">
        <v>80</v>
      </c>
      <c r="AY215" s="190" t="s">
        <v>185</v>
      </c>
    </row>
    <row r="216" spans="1:65" s="2" customFormat="1" ht="21.75" customHeight="1">
      <c r="A216" s="33"/>
      <c r="B216" s="167"/>
      <c r="C216" s="168" t="s">
        <v>119</v>
      </c>
      <c r="D216" s="168" t="s">
        <v>187</v>
      </c>
      <c r="E216" s="169" t="s">
        <v>301</v>
      </c>
      <c r="F216" s="170" t="s">
        <v>302</v>
      </c>
      <c r="G216" s="171" t="s">
        <v>262</v>
      </c>
      <c r="H216" s="172">
        <v>269.19</v>
      </c>
      <c r="I216" s="173"/>
      <c r="J216" s="174">
        <f>ROUND(I216*H216,2)</f>
        <v>0</v>
      </c>
      <c r="K216" s="170" t="s">
        <v>191</v>
      </c>
      <c r="L216" s="34"/>
      <c r="M216" s="175" t="s">
        <v>1</v>
      </c>
      <c r="N216" s="176" t="s">
        <v>38</v>
      </c>
      <c r="O216" s="59"/>
      <c r="P216" s="177">
        <f>O216*H216</f>
        <v>0</v>
      </c>
      <c r="Q216" s="177">
        <v>0</v>
      </c>
      <c r="R216" s="177">
        <f>Q216*H216</f>
        <v>0</v>
      </c>
      <c r="S216" s="177">
        <v>0</v>
      </c>
      <c r="T216" s="178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79" t="s">
        <v>192</v>
      </c>
      <c r="AT216" s="179" t="s">
        <v>187</v>
      </c>
      <c r="AU216" s="179" t="s">
        <v>82</v>
      </c>
      <c r="AY216" s="18" t="s">
        <v>185</v>
      </c>
      <c r="BE216" s="180">
        <f>IF(N216="základní",J216,0)</f>
        <v>0</v>
      </c>
      <c r="BF216" s="180">
        <f>IF(N216="snížená",J216,0)</f>
        <v>0</v>
      </c>
      <c r="BG216" s="180">
        <f>IF(N216="zákl. přenesená",J216,0)</f>
        <v>0</v>
      </c>
      <c r="BH216" s="180">
        <f>IF(N216="sníž. přenesená",J216,0)</f>
        <v>0</v>
      </c>
      <c r="BI216" s="180">
        <f>IF(N216="nulová",J216,0)</f>
        <v>0</v>
      </c>
      <c r="BJ216" s="18" t="s">
        <v>80</v>
      </c>
      <c r="BK216" s="180">
        <f>ROUND(I216*H216,2)</f>
        <v>0</v>
      </c>
      <c r="BL216" s="18" t="s">
        <v>192</v>
      </c>
      <c r="BM216" s="179" t="s">
        <v>303</v>
      </c>
    </row>
    <row r="217" spans="1:65" s="14" customFormat="1" ht="11.25">
      <c r="B217" s="189"/>
      <c r="D217" s="182" t="s">
        <v>194</v>
      </c>
      <c r="E217" s="190" t="s">
        <v>1</v>
      </c>
      <c r="F217" s="191" t="s">
        <v>300</v>
      </c>
      <c r="H217" s="192">
        <v>269.19</v>
      </c>
      <c r="I217" s="193"/>
      <c r="L217" s="189"/>
      <c r="M217" s="194"/>
      <c r="N217" s="195"/>
      <c r="O217" s="195"/>
      <c r="P217" s="195"/>
      <c r="Q217" s="195"/>
      <c r="R217" s="195"/>
      <c r="S217" s="195"/>
      <c r="T217" s="196"/>
      <c r="AT217" s="190" t="s">
        <v>194</v>
      </c>
      <c r="AU217" s="190" t="s">
        <v>82</v>
      </c>
      <c r="AV217" s="14" t="s">
        <v>82</v>
      </c>
      <c r="AW217" s="14" t="s">
        <v>30</v>
      </c>
      <c r="AX217" s="14" t="s">
        <v>80</v>
      </c>
      <c r="AY217" s="190" t="s">
        <v>185</v>
      </c>
    </row>
    <row r="218" spans="1:65" s="2" customFormat="1" ht="16.5" customHeight="1">
      <c r="A218" s="33"/>
      <c r="B218" s="167"/>
      <c r="C218" s="168" t="s">
        <v>304</v>
      </c>
      <c r="D218" s="168" t="s">
        <v>187</v>
      </c>
      <c r="E218" s="169" t="s">
        <v>305</v>
      </c>
      <c r="F218" s="170" t="s">
        <v>306</v>
      </c>
      <c r="G218" s="171" t="s">
        <v>262</v>
      </c>
      <c r="H218" s="172">
        <v>179.46</v>
      </c>
      <c r="I218" s="173"/>
      <c r="J218" s="174">
        <f>ROUND(I218*H218,2)</f>
        <v>0</v>
      </c>
      <c r="K218" s="170" t="s">
        <v>191</v>
      </c>
      <c r="L218" s="34"/>
      <c r="M218" s="175" t="s">
        <v>1</v>
      </c>
      <c r="N218" s="176" t="s">
        <v>38</v>
      </c>
      <c r="O218" s="59"/>
      <c r="P218" s="177">
        <f>O218*H218</f>
        <v>0</v>
      </c>
      <c r="Q218" s="177">
        <v>1.03E-2</v>
      </c>
      <c r="R218" s="177">
        <f>Q218*H218</f>
        <v>1.848438</v>
      </c>
      <c r="S218" s="177">
        <v>0</v>
      </c>
      <c r="T218" s="178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79" t="s">
        <v>192</v>
      </c>
      <c r="AT218" s="179" t="s">
        <v>187</v>
      </c>
      <c r="AU218" s="179" t="s">
        <v>82</v>
      </c>
      <c r="AY218" s="18" t="s">
        <v>185</v>
      </c>
      <c r="BE218" s="180">
        <f>IF(N218="základní",J218,0)</f>
        <v>0</v>
      </c>
      <c r="BF218" s="180">
        <f>IF(N218="snížená",J218,0)</f>
        <v>0</v>
      </c>
      <c r="BG218" s="180">
        <f>IF(N218="zákl. přenesená",J218,0)</f>
        <v>0</v>
      </c>
      <c r="BH218" s="180">
        <f>IF(N218="sníž. přenesená",J218,0)</f>
        <v>0</v>
      </c>
      <c r="BI218" s="180">
        <f>IF(N218="nulová",J218,0)</f>
        <v>0</v>
      </c>
      <c r="BJ218" s="18" t="s">
        <v>80</v>
      </c>
      <c r="BK218" s="180">
        <f>ROUND(I218*H218,2)</f>
        <v>0</v>
      </c>
      <c r="BL218" s="18" t="s">
        <v>192</v>
      </c>
      <c r="BM218" s="179" t="s">
        <v>307</v>
      </c>
    </row>
    <row r="219" spans="1:65" s="14" customFormat="1" ht="11.25">
      <c r="B219" s="189"/>
      <c r="D219" s="182" t="s">
        <v>194</v>
      </c>
      <c r="E219" s="190" t="s">
        <v>1</v>
      </c>
      <c r="F219" s="191" t="s">
        <v>308</v>
      </c>
      <c r="H219" s="192">
        <v>179.46</v>
      </c>
      <c r="I219" s="193"/>
      <c r="L219" s="189"/>
      <c r="M219" s="194"/>
      <c r="N219" s="195"/>
      <c r="O219" s="195"/>
      <c r="P219" s="195"/>
      <c r="Q219" s="195"/>
      <c r="R219" s="195"/>
      <c r="S219" s="195"/>
      <c r="T219" s="196"/>
      <c r="AT219" s="190" t="s">
        <v>194</v>
      </c>
      <c r="AU219" s="190" t="s">
        <v>82</v>
      </c>
      <c r="AV219" s="14" t="s">
        <v>82</v>
      </c>
      <c r="AW219" s="14" t="s">
        <v>30</v>
      </c>
      <c r="AX219" s="14" t="s">
        <v>80</v>
      </c>
      <c r="AY219" s="190" t="s">
        <v>185</v>
      </c>
    </row>
    <row r="220" spans="1:65" s="2" customFormat="1" ht="21.75" customHeight="1">
      <c r="A220" s="33"/>
      <c r="B220" s="167"/>
      <c r="C220" s="168" t="s">
        <v>309</v>
      </c>
      <c r="D220" s="168" t="s">
        <v>187</v>
      </c>
      <c r="E220" s="169" t="s">
        <v>310</v>
      </c>
      <c r="F220" s="170" t="s">
        <v>311</v>
      </c>
      <c r="G220" s="171" t="s">
        <v>262</v>
      </c>
      <c r="H220" s="172">
        <v>89.73</v>
      </c>
      <c r="I220" s="173"/>
      <c r="J220" s="174">
        <f>ROUND(I220*H220,2)</f>
        <v>0</v>
      </c>
      <c r="K220" s="170" t="s">
        <v>191</v>
      </c>
      <c r="L220" s="34"/>
      <c r="M220" s="175" t="s">
        <v>1</v>
      </c>
      <c r="N220" s="176" t="s">
        <v>38</v>
      </c>
      <c r="O220" s="59"/>
      <c r="P220" s="177">
        <f>O220*H220</f>
        <v>0</v>
      </c>
      <c r="Q220" s="177">
        <v>0</v>
      </c>
      <c r="R220" s="177">
        <f>Q220*H220</f>
        <v>0</v>
      </c>
      <c r="S220" s="177">
        <v>0</v>
      </c>
      <c r="T220" s="178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79" t="s">
        <v>192</v>
      </c>
      <c r="AT220" s="179" t="s">
        <v>187</v>
      </c>
      <c r="AU220" s="179" t="s">
        <v>82</v>
      </c>
      <c r="AY220" s="18" t="s">
        <v>185</v>
      </c>
      <c r="BE220" s="180">
        <f>IF(N220="základní",J220,0)</f>
        <v>0</v>
      </c>
      <c r="BF220" s="180">
        <f>IF(N220="snížená",J220,0)</f>
        <v>0</v>
      </c>
      <c r="BG220" s="180">
        <f>IF(N220="zákl. přenesená",J220,0)</f>
        <v>0</v>
      </c>
      <c r="BH220" s="180">
        <f>IF(N220="sníž. přenesená",J220,0)</f>
        <v>0</v>
      </c>
      <c r="BI220" s="180">
        <f>IF(N220="nulová",J220,0)</f>
        <v>0</v>
      </c>
      <c r="BJ220" s="18" t="s">
        <v>80</v>
      </c>
      <c r="BK220" s="180">
        <f>ROUND(I220*H220,2)</f>
        <v>0</v>
      </c>
      <c r="BL220" s="18" t="s">
        <v>192</v>
      </c>
      <c r="BM220" s="179" t="s">
        <v>312</v>
      </c>
    </row>
    <row r="221" spans="1:65" s="14" customFormat="1" ht="11.25">
      <c r="B221" s="189"/>
      <c r="D221" s="182" t="s">
        <v>194</v>
      </c>
      <c r="E221" s="190" t="s">
        <v>1</v>
      </c>
      <c r="F221" s="191" t="s">
        <v>313</v>
      </c>
      <c r="H221" s="192">
        <v>89.73</v>
      </c>
      <c r="I221" s="193"/>
      <c r="L221" s="189"/>
      <c r="M221" s="194"/>
      <c r="N221" s="195"/>
      <c r="O221" s="195"/>
      <c r="P221" s="195"/>
      <c r="Q221" s="195"/>
      <c r="R221" s="195"/>
      <c r="S221" s="195"/>
      <c r="T221" s="196"/>
      <c r="AT221" s="190" t="s">
        <v>194</v>
      </c>
      <c r="AU221" s="190" t="s">
        <v>82</v>
      </c>
      <c r="AV221" s="14" t="s">
        <v>82</v>
      </c>
      <c r="AW221" s="14" t="s">
        <v>30</v>
      </c>
      <c r="AX221" s="14" t="s">
        <v>80</v>
      </c>
      <c r="AY221" s="190" t="s">
        <v>185</v>
      </c>
    </row>
    <row r="222" spans="1:65" s="2" customFormat="1" ht="21.75" customHeight="1">
      <c r="A222" s="33"/>
      <c r="B222" s="167"/>
      <c r="C222" s="168" t="s">
        <v>314</v>
      </c>
      <c r="D222" s="168" t="s">
        <v>187</v>
      </c>
      <c r="E222" s="169" t="s">
        <v>315</v>
      </c>
      <c r="F222" s="170" t="s">
        <v>316</v>
      </c>
      <c r="G222" s="171" t="s">
        <v>220</v>
      </c>
      <c r="H222" s="172">
        <v>7</v>
      </c>
      <c r="I222" s="173"/>
      <c r="J222" s="174">
        <f>ROUND(I222*H222,2)</f>
        <v>0</v>
      </c>
      <c r="K222" s="170" t="s">
        <v>191</v>
      </c>
      <c r="L222" s="34"/>
      <c r="M222" s="175" t="s">
        <v>1</v>
      </c>
      <c r="N222" s="176" t="s">
        <v>38</v>
      </c>
      <c r="O222" s="59"/>
      <c r="P222" s="177">
        <f>O222*H222</f>
        <v>0</v>
      </c>
      <c r="Q222" s="177">
        <v>0</v>
      </c>
      <c r="R222" s="177">
        <f>Q222*H222</f>
        <v>0</v>
      </c>
      <c r="S222" s="177">
        <v>0</v>
      </c>
      <c r="T222" s="178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79" t="s">
        <v>192</v>
      </c>
      <c r="AT222" s="179" t="s">
        <v>187</v>
      </c>
      <c r="AU222" s="179" t="s">
        <v>82</v>
      </c>
      <c r="AY222" s="18" t="s">
        <v>185</v>
      </c>
      <c r="BE222" s="180">
        <f>IF(N222="základní",J222,0)</f>
        <v>0</v>
      </c>
      <c r="BF222" s="180">
        <f>IF(N222="snížená",J222,0)</f>
        <v>0</v>
      </c>
      <c r="BG222" s="180">
        <f>IF(N222="zákl. přenesená",J222,0)</f>
        <v>0</v>
      </c>
      <c r="BH222" s="180">
        <f>IF(N222="sníž. přenesená",J222,0)</f>
        <v>0</v>
      </c>
      <c r="BI222" s="180">
        <f>IF(N222="nulová",J222,0)</f>
        <v>0</v>
      </c>
      <c r="BJ222" s="18" t="s">
        <v>80</v>
      </c>
      <c r="BK222" s="180">
        <f>ROUND(I222*H222,2)</f>
        <v>0</v>
      </c>
      <c r="BL222" s="18" t="s">
        <v>192</v>
      </c>
      <c r="BM222" s="179" t="s">
        <v>317</v>
      </c>
    </row>
    <row r="223" spans="1:65" s="13" customFormat="1" ht="22.5">
      <c r="B223" s="181"/>
      <c r="D223" s="182" t="s">
        <v>194</v>
      </c>
      <c r="E223" s="183" t="s">
        <v>1</v>
      </c>
      <c r="F223" s="184" t="s">
        <v>318</v>
      </c>
      <c r="H223" s="183" t="s">
        <v>1</v>
      </c>
      <c r="I223" s="185"/>
      <c r="L223" s="181"/>
      <c r="M223" s="186"/>
      <c r="N223" s="187"/>
      <c r="O223" s="187"/>
      <c r="P223" s="187"/>
      <c r="Q223" s="187"/>
      <c r="R223" s="187"/>
      <c r="S223" s="187"/>
      <c r="T223" s="188"/>
      <c r="AT223" s="183" t="s">
        <v>194</v>
      </c>
      <c r="AU223" s="183" t="s">
        <v>82</v>
      </c>
      <c r="AV223" s="13" t="s">
        <v>80</v>
      </c>
      <c r="AW223" s="13" t="s">
        <v>30</v>
      </c>
      <c r="AX223" s="13" t="s">
        <v>73</v>
      </c>
      <c r="AY223" s="183" t="s">
        <v>185</v>
      </c>
    </row>
    <row r="224" spans="1:65" s="14" customFormat="1" ht="11.25">
      <c r="B224" s="189"/>
      <c r="D224" s="182" t="s">
        <v>194</v>
      </c>
      <c r="E224" s="190" t="s">
        <v>1</v>
      </c>
      <c r="F224" s="191" t="s">
        <v>319</v>
      </c>
      <c r="H224" s="192">
        <v>7</v>
      </c>
      <c r="I224" s="193"/>
      <c r="L224" s="189"/>
      <c r="M224" s="194"/>
      <c r="N224" s="195"/>
      <c r="O224" s="195"/>
      <c r="P224" s="195"/>
      <c r="Q224" s="195"/>
      <c r="R224" s="195"/>
      <c r="S224" s="195"/>
      <c r="T224" s="196"/>
      <c r="AT224" s="190" t="s">
        <v>194</v>
      </c>
      <c r="AU224" s="190" t="s">
        <v>82</v>
      </c>
      <c r="AV224" s="14" t="s">
        <v>82</v>
      </c>
      <c r="AW224" s="14" t="s">
        <v>30</v>
      </c>
      <c r="AX224" s="14" t="s">
        <v>80</v>
      </c>
      <c r="AY224" s="190" t="s">
        <v>185</v>
      </c>
    </row>
    <row r="225" spans="1:65" s="2" customFormat="1" ht="21.75" customHeight="1">
      <c r="A225" s="33"/>
      <c r="B225" s="167"/>
      <c r="C225" s="168" t="s">
        <v>7</v>
      </c>
      <c r="D225" s="168" t="s">
        <v>187</v>
      </c>
      <c r="E225" s="169" t="s">
        <v>320</v>
      </c>
      <c r="F225" s="170" t="s">
        <v>321</v>
      </c>
      <c r="G225" s="171" t="s">
        <v>220</v>
      </c>
      <c r="H225" s="172">
        <v>7</v>
      </c>
      <c r="I225" s="173"/>
      <c r="J225" s="174">
        <f>ROUND(I225*H225,2)</f>
        <v>0</v>
      </c>
      <c r="K225" s="170" t="s">
        <v>191</v>
      </c>
      <c r="L225" s="34"/>
      <c r="M225" s="175" t="s">
        <v>1</v>
      </c>
      <c r="N225" s="176" t="s">
        <v>38</v>
      </c>
      <c r="O225" s="59"/>
      <c r="P225" s="177">
        <f>O225*H225</f>
        <v>0</v>
      </c>
      <c r="Q225" s="177">
        <v>0</v>
      </c>
      <c r="R225" s="177">
        <f>Q225*H225</f>
        <v>0</v>
      </c>
      <c r="S225" s="177">
        <v>0</v>
      </c>
      <c r="T225" s="178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79" t="s">
        <v>192</v>
      </c>
      <c r="AT225" s="179" t="s">
        <v>187</v>
      </c>
      <c r="AU225" s="179" t="s">
        <v>82</v>
      </c>
      <c r="AY225" s="18" t="s">
        <v>185</v>
      </c>
      <c r="BE225" s="180">
        <f>IF(N225="základní",J225,0)</f>
        <v>0</v>
      </c>
      <c r="BF225" s="180">
        <f>IF(N225="snížená",J225,0)</f>
        <v>0</v>
      </c>
      <c r="BG225" s="180">
        <f>IF(N225="zákl. přenesená",J225,0)</f>
        <v>0</v>
      </c>
      <c r="BH225" s="180">
        <f>IF(N225="sníž. přenesená",J225,0)</f>
        <v>0</v>
      </c>
      <c r="BI225" s="180">
        <f>IF(N225="nulová",J225,0)</f>
        <v>0</v>
      </c>
      <c r="BJ225" s="18" t="s">
        <v>80</v>
      </c>
      <c r="BK225" s="180">
        <f>ROUND(I225*H225,2)</f>
        <v>0</v>
      </c>
      <c r="BL225" s="18" t="s">
        <v>192</v>
      </c>
      <c r="BM225" s="179" t="s">
        <v>322</v>
      </c>
    </row>
    <row r="226" spans="1:65" s="13" customFormat="1" ht="22.5">
      <c r="B226" s="181"/>
      <c r="D226" s="182" t="s">
        <v>194</v>
      </c>
      <c r="E226" s="183" t="s">
        <v>1</v>
      </c>
      <c r="F226" s="184" t="s">
        <v>318</v>
      </c>
      <c r="H226" s="183" t="s">
        <v>1</v>
      </c>
      <c r="I226" s="185"/>
      <c r="L226" s="181"/>
      <c r="M226" s="186"/>
      <c r="N226" s="187"/>
      <c r="O226" s="187"/>
      <c r="P226" s="187"/>
      <c r="Q226" s="187"/>
      <c r="R226" s="187"/>
      <c r="S226" s="187"/>
      <c r="T226" s="188"/>
      <c r="AT226" s="183" t="s">
        <v>194</v>
      </c>
      <c r="AU226" s="183" t="s">
        <v>82</v>
      </c>
      <c r="AV226" s="13" t="s">
        <v>80</v>
      </c>
      <c r="AW226" s="13" t="s">
        <v>30</v>
      </c>
      <c r="AX226" s="13" t="s">
        <v>73</v>
      </c>
      <c r="AY226" s="183" t="s">
        <v>185</v>
      </c>
    </row>
    <row r="227" spans="1:65" s="14" customFormat="1" ht="11.25">
      <c r="B227" s="189"/>
      <c r="D227" s="182" t="s">
        <v>194</v>
      </c>
      <c r="E227" s="190" t="s">
        <v>1</v>
      </c>
      <c r="F227" s="191" t="s">
        <v>323</v>
      </c>
      <c r="H227" s="192">
        <v>7</v>
      </c>
      <c r="I227" s="193"/>
      <c r="L227" s="189"/>
      <c r="M227" s="194"/>
      <c r="N227" s="195"/>
      <c r="O227" s="195"/>
      <c r="P227" s="195"/>
      <c r="Q227" s="195"/>
      <c r="R227" s="195"/>
      <c r="S227" s="195"/>
      <c r="T227" s="196"/>
      <c r="AT227" s="190" t="s">
        <v>194</v>
      </c>
      <c r="AU227" s="190" t="s">
        <v>82</v>
      </c>
      <c r="AV227" s="14" t="s">
        <v>82</v>
      </c>
      <c r="AW227" s="14" t="s">
        <v>30</v>
      </c>
      <c r="AX227" s="14" t="s">
        <v>80</v>
      </c>
      <c r="AY227" s="190" t="s">
        <v>185</v>
      </c>
    </row>
    <row r="228" spans="1:65" s="2" customFormat="1" ht="16.5" customHeight="1">
      <c r="A228" s="33"/>
      <c r="B228" s="167"/>
      <c r="C228" s="168" t="s">
        <v>324</v>
      </c>
      <c r="D228" s="168" t="s">
        <v>187</v>
      </c>
      <c r="E228" s="169" t="s">
        <v>325</v>
      </c>
      <c r="F228" s="170" t="s">
        <v>326</v>
      </c>
      <c r="G228" s="171" t="s">
        <v>190</v>
      </c>
      <c r="H228" s="172">
        <v>2032.08</v>
      </c>
      <c r="I228" s="173"/>
      <c r="J228" s="174">
        <f>ROUND(I228*H228,2)</f>
        <v>0</v>
      </c>
      <c r="K228" s="170" t="s">
        <v>191</v>
      </c>
      <c r="L228" s="34"/>
      <c r="M228" s="175" t="s">
        <v>1</v>
      </c>
      <c r="N228" s="176" t="s">
        <v>38</v>
      </c>
      <c r="O228" s="59"/>
      <c r="P228" s="177">
        <f>O228*H228</f>
        <v>0</v>
      </c>
      <c r="Q228" s="177">
        <v>8.4000000000000003E-4</v>
      </c>
      <c r="R228" s="177">
        <f>Q228*H228</f>
        <v>1.7069472000000001</v>
      </c>
      <c r="S228" s="177">
        <v>0</v>
      </c>
      <c r="T228" s="178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79" t="s">
        <v>192</v>
      </c>
      <c r="AT228" s="179" t="s">
        <v>187</v>
      </c>
      <c r="AU228" s="179" t="s">
        <v>82</v>
      </c>
      <c r="AY228" s="18" t="s">
        <v>185</v>
      </c>
      <c r="BE228" s="180">
        <f>IF(N228="základní",J228,0)</f>
        <v>0</v>
      </c>
      <c r="BF228" s="180">
        <f>IF(N228="snížená",J228,0)</f>
        <v>0</v>
      </c>
      <c r="BG228" s="180">
        <f>IF(N228="zákl. přenesená",J228,0)</f>
        <v>0</v>
      </c>
      <c r="BH228" s="180">
        <f>IF(N228="sníž. přenesená",J228,0)</f>
        <v>0</v>
      </c>
      <c r="BI228" s="180">
        <f>IF(N228="nulová",J228,0)</f>
        <v>0</v>
      </c>
      <c r="BJ228" s="18" t="s">
        <v>80</v>
      </c>
      <c r="BK228" s="180">
        <f>ROUND(I228*H228,2)</f>
        <v>0</v>
      </c>
      <c r="BL228" s="18" t="s">
        <v>192</v>
      </c>
      <c r="BM228" s="179" t="s">
        <v>327</v>
      </c>
    </row>
    <row r="229" spans="1:65" s="13" customFormat="1" ht="11.25">
      <c r="B229" s="181"/>
      <c r="D229" s="182" t="s">
        <v>194</v>
      </c>
      <c r="E229" s="183" t="s">
        <v>1</v>
      </c>
      <c r="F229" s="184" t="s">
        <v>235</v>
      </c>
      <c r="H229" s="183" t="s">
        <v>1</v>
      </c>
      <c r="I229" s="185"/>
      <c r="L229" s="181"/>
      <c r="M229" s="186"/>
      <c r="N229" s="187"/>
      <c r="O229" s="187"/>
      <c r="P229" s="187"/>
      <c r="Q229" s="187"/>
      <c r="R229" s="187"/>
      <c r="S229" s="187"/>
      <c r="T229" s="188"/>
      <c r="AT229" s="183" t="s">
        <v>194</v>
      </c>
      <c r="AU229" s="183" t="s">
        <v>82</v>
      </c>
      <c r="AV229" s="13" t="s">
        <v>80</v>
      </c>
      <c r="AW229" s="13" t="s">
        <v>30</v>
      </c>
      <c r="AX229" s="13" t="s">
        <v>73</v>
      </c>
      <c r="AY229" s="183" t="s">
        <v>185</v>
      </c>
    </row>
    <row r="230" spans="1:65" s="14" customFormat="1" ht="11.25">
      <c r="B230" s="189"/>
      <c r="D230" s="182" t="s">
        <v>194</v>
      </c>
      <c r="E230" s="190" t="s">
        <v>1</v>
      </c>
      <c r="F230" s="191" t="s">
        <v>328</v>
      </c>
      <c r="H230" s="192">
        <v>1639.64</v>
      </c>
      <c r="I230" s="193"/>
      <c r="L230" s="189"/>
      <c r="M230" s="194"/>
      <c r="N230" s="195"/>
      <c r="O230" s="195"/>
      <c r="P230" s="195"/>
      <c r="Q230" s="195"/>
      <c r="R230" s="195"/>
      <c r="S230" s="195"/>
      <c r="T230" s="196"/>
      <c r="AT230" s="190" t="s">
        <v>194</v>
      </c>
      <c r="AU230" s="190" t="s">
        <v>82</v>
      </c>
      <c r="AV230" s="14" t="s">
        <v>82</v>
      </c>
      <c r="AW230" s="14" t="s">
        <v>30</v>
      </c>
      <c r="AX230" s="14" t="s">
        <v>73</v>
      </c>
      <c r="AY230" s="190" t="s">
        <v>185</v>
      </c>
    </row>
    <row r="231" spans="1:65" s="14" customFormat="1" ht="11.25">
      <c r="B231" s="189"/>
      <c r="D231" s="182" t="s">
        <v>194</v>
      </c>
      <c r="E231" s="190" t="s">
        <v>1</v>
      </c>
      <c r="F231" s="191" t="s">
        <v>329</v>
      </c>
      <c r="H231" s="192">
        <v>144</v>
      </c>
      <c r="I231" s="193"/>
      <c r="L231" s="189"/>
      <c r="M231" s="194"/>
      <c r="N231" s="195"/>
      <c r="O231" s="195"/>
      <c r="P231" s="195"/>
      <c r="Q231" s="195"/>
      <c r="R231" s="195"/>
      <c r="S231" s="195"/>
      <c r="T231" s="196"/>
      <c r="AT231" s="190" t="s">
        <v>194</v>
      </c>
      <c r="AU231" s="190" t="s">
        <v>82</v>
      </c>
      <c r="AV231" s="14" t="s">
        <v>82</v>
      </c>
      <c r="AW231" s="14" t="s">
        <v>30</v>
      </c>
      <c r="AX231" s="14" t="s">
        <v>73</v>
      </c>
      <c r="AY231" s="190" t="s">
        <v>185</v>
      </c>
    </row>
    <row r="232" spans="1:65" s="14" customFormat="1" ht="11.25">
      <c r="B232" s="189"/>
      <c r="D232" s="182" t="s">
        <v>194</v>
      </c>
      <c r="E232" s="190" t="s">
        <v>1</v>
      </c>
      <c r="F232" s="191" t="s">
        <v>330</v>
      </c>
      <c r="H232" s="192">
        <v>96</v>
      </c>
      <c r="I232" s="193"/>
      <c r="L232" s="189"/>
      <c r="M232" s="194"/>
      <c r="N232" s="195"/>
      <c r="O232" s="195"/>
      <c r="P232" s="195"/>
      <c r="Q232" s="195"/>
      <c r="R232" s="195"/>
      <c r="S232" s="195"/>
      <c r="T232" s="196"/>
      <c r="AT232" s="190" t="s">
        <v>194</v>
      </c>
      <c r="AU232" s="190" t="s">
        <v>82</v>
      </c>
      <c r="AV232" s="14" t="s">
        <v>82</v>
      </c>
      <c r="AW232" s="14" t="s">
        <v>30</v>
      </c>
      <c r="AX232" s="14" t="s">
        <v>73</v>
      </c>
      <c r="AY232" s="190" t="s">
        <v>185</v>
      </c>
    </row>
    <row r="233" spans="1:65" s="14" customFormat="1" ht="11.25">
      <c r="B233" s="189"/>
      <c r="D233" s="182" t="s">
        <v>194</v>
      </c>
      <c r="E233" s="190" t="s">
        <v>1</v>
      </c>
      <c r="F233" s="191" t="s">
        <v>331</v>
      </c>
      <c r="H233" s="192">
        <v>20</v>
      </c>
      <c r="I233" s="193"/>
      <c r="L233" s="189"/>
      <c r="M233" s="194"/>
      <c r="N233" s="195"/>
      <c r="O233" s="195"/>
      <c r="P233" s="195"/>
      <c r="Q233" s="195"/>
      <c r="R233" s="195"/>
      <c r="S233" s="195"/>
      <c r="T233" s="196"/>
      <c r="AT233" s="190" t="s">
        <v>194</v>
      </c>
      <c r="AU233" s="190" t="s">
        <v>82</v>
      </c>
      <c r="AV233" s="14" t="s">
        <v>82</v>
      </c>
      <c r="AW233" s="14" t="s">
        <v>30</v>
      </c>
      <c r="AX233" s="14" t="s">
        <v>73</v>
      </c>
      <c r="AY233" s="190" t="s">
        <v>185</v>
      </c>
    </row>
    <row r="234" spans="1:65" s="14" customFormat="1" ht="11.25">
      <c r="B234" s="189"/>
      <c r="D234" s="182" t="s">
        <v>194</v>
      </c>
      <c r="E234" s="190" t="s">
        <v>1</v>
      </c>
      <c r="F234" s="191" t="s">
        <v>332</v>
      </c>
      <c r="H234" s="192">
        <v>16</v>
      </c>
      <c r="I234" s="193"/>
      <c r="L234" s="189"/>
      <c r="M234" s="194"/>
      <c r="N234" s="195"/>
      <c r="O234" s="195"/>
      <c r="P234" s="195"/>
      <c r="Q234" s="195"/>
      <c r="R234" s="195"/>
      <c r="S234" s="195"/>
      <c r="T234" s="196"/>
      <c r="AT234" s="190" t="s">
        <v>194</v>
      </c>
      <c r="AU234" s="190" t="s">
        <v>82</v>
      </c>
      <c r="AV234" s="14" t="s">
        <v>82</v>
      </c>
      <c r="AW234" s="14" t="s">
        <v>30</v>
      </c>
      <c r="AX234" s="14" t="s">
        <v>73</v>
      </c>
      <c r="AY234" s="190" t="s">
        <v>185</v>
      </c>
    </row>
    <row r="235" spans="1:65" s="14" customFormat="1" ht="11.25">
      <c r="B235" s="189"/>
      <c r="D235" s="182" t="s">
        <v>194</v>
      </c>
      <c r="E235" s="190" t="s">
        <v>1</v>
      </c>
      <c r="F235" s="191" t="s">
        <v>333</v>
      </c>
      <c r="H235" s="192">
        <v>13.6</v>
      </c>
      <c r="I235" s="193"/>
      <c r="L235" s="189"/>
      <c r="M235" s="194"/>
      <c r="N235" s="195"/>
      <c r="O235" s="195"/>
      <c r="P235" s="195"/>
      <c r="Q235" s="195"/>
      <c r="R235" s="195"/>
      <c r="S235" s="195"/>
      <c r="T235" s="196"/>
      <c r="AT235" s="190" t="s">
        <v>194</v>
      </c>
      <c r="AU235" s="190" t="s">
        <v>82</v>
      </c>
      <c r="AV235" s="14" t="s">
        <v>82</v>
      </c>
      <c r="AW235" s="14" t="s">
        <v>30</v>
      </c>
      <c r="AX235" s="14" t="s">
        <v>73</v>
      </c>
      <c r="AY235" s="190" t="s">
        <v>185</v>
      </c>
    </row>
    <row r="236" spans="1:65" s="14" customFormat="1" ht="11.25">
      <c r="B236" s="189"/>
      <c r="D236" s="182" t="s">
        <v>194</v>
      </c>
      <c r="E236" s="190" t="s">
        <v>1</v>
      </c>
      <c r="F236" s="191" t="s">
        <v>334</v>
      </c>
      <c r="H236" s="192">
        <v>27.2</v>
      </c>
      <c r="I236" s="193"/>
      <c r="L236" s="189"/>
      <c r="M236" s="194"/>
      <c r="N236" s="195"/>
      <c r="O236" s="195"/>
      <c r="P236" s="195"/>
      <c r="Q236" s="195"/>
      <c r="R236" s="195"/>
      <c r="S236" s="195"/>
      <c r="T236" s="196"/>
      <c r="AT236" s="190" t="s">
        <v>194</v>
      </c>
      <c r="AU236" s="190" t="s">
        <v>82</v>
      </c>
      <c r="AV236" s="14" t="s">
        <v>82</v>
      </c>
      <c r="AW236" s="14" t="s">
        <v>30</v>
      </c>
      <c r="AX236" s="14" t="s">
        <v>73</v>
      </c>
      <c r="AY236" s="190" t="s">
        <v>185</v>
      </c>
    </row>
    <row r="237" spans="1:65" s="14" customFormat="1" ht="11.25">
      <c r="B237" s="189"/>
      <c r="D237" s="182" t="s">
        <v>194</v>
      </c>
      <c r="E237" s="190" t="s">
        <v>1</v>
      </c>
      <c r="F237" s="191" t="s">
        <v>335</v>
      </c>
      <c r="H237" s="192">
        <v>122.4</v>
      </c>
      <c r="I237" s="193"/>
      <c r="L237" s="189"/>
      <c r="M237" s="194"/>
      <c r="N237" s="195"/>
      <c r="O237" s="195"/>
      <c r="P237" s="195"/>
      <c r="Q237" s="195"/>
      <c r="R237" s="195"/>
      <c r="S237" s="195"/>
      <c r="T237" s="196"/>
      <c r="AT237" s="190" t="s">
        <v>194</v>
      </c>
      <c r="AU237" s="190" t="s">
        <v>82</v>
      </c>
      <c r="AV237" s="14" t="s">
        <v>82</v>
      </c>
      <c r="AW237" s="14" t="s">
        <v>30</v>
      </c>
      <c r="AX237" s="14" t="s">
        <v>73</v>
      </c>
      <c r="AY237" s="190" t="s">
        <v>185</v>
      </c>
    </row>
    <row r="238" spans="1:65" s="14" customFormat="1" ht="11.25">
      <c r="B238" s="189"/>
      <c r="D238" s="182" t="s">
        <v>194</v>
      </c>
      <c r="E238" s="190" t="s">
        <v>1</v>
      </c>
      <c r="F238" s="191" t="s">
        <v>336</v>
      </c>
      <c r="H238" s="192">
        <v>-46.76</v>
      </c>
      <c r="I238" s="193"/>
      <c r="L238" s="189"/>
      <c r="M238" s="194"/>
      <c r="N238" s="195"/>
      <c r="O238" s="195"/>
      <c r="P238" s="195"/>
      <c r="Q238" s="195"/>
      <c r="R238" s="195"/>
      <c r="S238" s="195"/>
      <c r="T238" s="196"/>
      <c r="AT238" s="190" t="s">
        <v>194</v>
      </c>
      <c r="AU238" s="190" t="s">
        <v>82</v>
      </c>
      <c r="AV238" s="14" t="s">
        <v>82</v>
      </c>
      <c r="AW238" s="14" t="s">
        <v>30</v>
      </c>
      <c r="AX238" s="14" t="s">
        <v>73</v>
      </c>
      <c r="AY238" s="190" t="s">
        <v>185</v>
      </c>
    </row>
    <row r="239" spans="1:65" s="15" customFormat="1" ht="11.25">
      <c r="B239" s="197"/>
      <c r="D239" s="182" t="s">
        <v>194</v>
      </c>
      <c r="E239" s="198" t="s">
        <v>110</v>
      </c>
      <c r="F239" s="199" t="s">
        <v>146</v>
      </c>
      <c r="H239" s="200">
        <v>2032.08</v>
      </c>
      <c r="I239" s="201"/>
      <c r="L239" s="197"/>
      <c r="M239" s="202"/>
      <c r="N239" s="203"/>
      <c r="O239" s="203"/>
      <c r="P239" s="203"/>
      <c r="Q239" s="203"/>
      <c r="R239" s="203"/>
      <c r="S239" s="203"/>
      <c r="T239" s="204"/>
      <c r="AT239" s="198" t="s">
        <v>194</v>
      </c>
      <c r="AU239" s="198" t="s">
        <v>82</v>
      </c>
      <c r="AV239" s="15" t="s">
        <v>192</v>
      </c>
      <c r="AW239" s="15" t="s">
        <v>30</v>
      </c>
      <c r="AX239" s="15" t="s">
        <v>80</v>
      </c>
      <c r="AY239" s="198" t="s">
        <v>185</v>
      </c>
    </row>
    <row r="240" spans="1:65" s="2" customFormat="1" ht="21.75" customHeight="1">
      <c r="A240" s="33"/>
      <c r="B240" s="167"/>
      <c r="C240" s="168" t="s">
        <v>116</v>
      </c>
      <c r="D240" s="168" t="s">
        <v>187</v>
      </c>
      <c r="E240" s="169" t="s">
        <v>337</v>
      </c>
      <c r="F240" s="170" t="s">
        <v>338</v>
      </c>
      <c r="G240" s="171" t="s">
        <v>190</v>
      </c>
      <c r="H240" s="172">
        <v>2032.08</v>
      </c>
      <c r="I240" s="173"/>
      <c r="J240" s="174">
        <f>ROUND(I240*H240,2)</f>
        <v>0</v>
      </c>
      <c r="K240" s="170" t="s">
        <v>191</v>
      </c>
      <c r="L240" s="34"/>
      <c r="M240" s="175" t="s">
        <v>1</v>
      </c>
      <c r="N240" s="176" t="s">
        <v>38</v>
      </c>
      <c r="O240" s="59"/>
      <c r="P240" s="177">
        <f>O240*H240</f>
        <v>0</v>
      </c>
      <c r="Q240" s="177">
        <v>0</v>
      </c>
      <c r="R240" s="177">
        <f>Q240*H240</f>
        <v>0</v>
      </c>
      <c r="S240" s="177">
        <v>0</v>
      </c>
      <c r="T240" s="178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79" t="s">
        <v>192</v>
      </c>
      <c r="AT240" s="179" t="s">
        <v>187</v>
      </c>
      <c r="AU240" s="179" t="s">
        <v>82</v>
      </c>
      <c r="AY240" s="18" t="s">
        <v>185</v>
      </c>
      <c r="BE240" s="180">
        <f>IF(N240="základní",J240,0)</f>
        <v>0</v>
      </c>
      <c r="BF240" s="180">
        <f>IF(N240="snížená",J240,0)</f>
        <v>0</v>
      </c>
      <c r="BG240" s="180">
        <f>IF(N240="zákl. přenesená",J240,0)</f>
        <v>0</v>
      </c>
      <c r="BH240" s="180">
        <f>IF(N240="sníž. přenesená",J240,0)</f>
        <v>0</v>
      </c>
      <c r="BI240" s="180">
        <f>IF(N240="nulová",J240,0)</f>
        <v>0</v>
      </c>
      <c r="BJ240" s="18" t="s">
        <v>80</v>
      </c>
      <c r="BK240" s="180">
        <f>ROUND(I240*H240,2)</f>
        <v>0</v>
      </c>
      <c r="BL240" s="18" t="s">
        <v>192</v>
      </c>
      <c r="BM240" s="179" t="s">
        <v>339</v>
      </c>
    </row>
    <row r="241" spans="1:65" s="14" customFormat="1" ht="11.25">
      <c r="B241" s="189"/>
      <c r="D241" s="182" t="s">
        <v>194</v>
      </c>
      <c r="E241" s="190" t="s">
        <v>1</v>
      </c>
      <c r="F241" s="191" t="s">
        <v>110</v>
      </c>
      <c r="H241" s="192">
        <v>2032.08</v>
      </c>
      <c r="I241" s="193"/>
      <c r="L241" s="189"/>
      <c r="M241" s="194"/>
      <c r="N241" s="195"/>
      <c r="O241" s="195"/>
      <c r="P241" s="195"/>
      <c r="Q241" s="195"/>
      <c r="R241" s="195"/>
      <c r="S241" s="195"/>
      <c r="T241" s="196"/>
      <c r="AT241" s="190" t="s">
        <v>194</v>
      </c>
      <c r="AU241" s="190" t="s">
        <v>82</v>
      </c>
      <c r="AV241" s="14" t="s">
        <v>82</v>
      </c>
      <c r="AW241" s="14" t="s">
        <v>30</v>
      </c>
      <c r="AX241" s="14" t="s">
        <v>80</v>
      </c>
      <c r="AY241" s="190" t="s">
        <v>185</v>
      </c>
    </row>
    <row r="242" spans="1:65" s="2" customFormat="1" ht="16.5" customHeight="1">
      <c r="A242" s="33"/>
      <c r="B242" s="167"/>
      <c r="C242" s="168" t="s">
        <v>340</v>
      </c>
      <c r="D242" s="168" t="s">
        <v>187</v>
      </c>
      <c r="E242" s="169" t="s">
        <v>341</v>
      </c>
      <c r="F242" s="170" t="s">
        <v>342</v>
      </c>
      <c r="G242" s="171" t="s">
        <v>190</v>
      </c>
      <c r="H242" s="172">
        <v>306.76</v>
      </c>
      <c r="I242" s="173"/>
      <c r="J242" s="174">
        <f>ROUND(I242*H242,2)</f>
        <v>0</v>
      </c>
      <c r="K242" s="170" t="s">
        <v>191</v>
      </c>
      <c r="L242" s="34"/>
      <c r="M242" s="175" t="s">
        <v>1</v>
      </c>
      <c r="N242" s="176" t="s">
        <v>38</v>
      </c>
      <c r="O242" s="59"/>
      <c r="P242" s="177">
        <f>O242*H242</f>
        <v>0</v>
      </c>
      <c r="Q242" s="177">
        <v>8.4999999999999995E-4</v>
      </c>
      <c r="R242" s="177">
        <f>Q242*H242</f>
        <v>0.26074599999999998</v>
      </c>
      <c r="S242" s="177">
        <v>0</v>
      </c>
      <c r="T242" s="178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79" t="s">
        <v>192</v>
      </c>
      <c r="AT242" s="179" t="s">
        <v>187</v>
      </c>
      <c r="AU242" s="179" t="s">
        <v>82</v>
      </c>
      <c r="AY242" s="18" t="s">
        <v>185</v>
      </c>
      <c r="BE242" s="180">
        <f>IF(N242="základní",J242,0)</f>
        <v>0</v>
      </c>
      <c r="BF242" s="180">
        <f>IF(N242="snížená",J242,0)</f>
        <v>0</v>
      </c>
      <c r="BG242" s="180">
        <f>IF(N242="zákl. přenesená",J242,0)</f>
        <v>0</v>
      </c>
      <c r="BH242" s="180">
        <f>IF(N242="sníž. přenesená",J242,0)</f>
        <v>0</v>
      </c>
      <c r="BI242" s="180">
        <f>IF(N242="nulová",J242,0)</f>
        <v>0</v>
      </c>
      <c r="BJ242" s="18" t="s">
        <v>80</v>
      </c>
      <c r="BK242" s="180">
        <f>ROUND(I242*H242,2)</f>
        <v>0</v>
      </c>
      <c r="BL242" s="18" t="s">
        <v>192</v>
      </c>
      <c r="BM242" s="179" t="s">
        <v>343</v>
      </c>
    </row>
    <row r="243" spans="1:65" s="13" customFormat="1" ht="11.25">
      <c r="B243" s="181"/>
      <c r="D243" s="182" t="s">
        <v>194</v>
      </c>
      <c r="E243" s="183" t="s">
        <v>1</v>
      </c>
      <c r="F243" s="184" t="s">
        <v>235</v>
      </c>
      <c r="H243" s="183" t="s">
        <v>1</v>
      </c>
      <c r="I243" s="185"/>
      <c r="L243" s="181"/>
      <c r="M243" s="186"/>
      <c r="N243" s="187"/>
      <c r="O243" s="187"/>
      <c r="P243" s="187"/>
      <c r="Q243" s="187"/>
      <c r="R243" s="187"/>
      <c r="S243" s="187"/>
      <c r="T243" s="188"/>
      <c r="AT243" s="183" t="s">
        <v>194</v>
      </c>
      <c r="AU243" s="183" t="s">
        <v>82</v>
      </c>
      <c r="AV243" s="13" t="s">
        <v>80</v>
      </c>
      <c r="AW243" s="13" t="s">
        <v>30</v>
      </c>
      <c r="AX243" s="13" t="s">
        <v>73</v>
      </c>
      <c r="AY243" s="183" t="s">
        <v>185</v>
      </c>
    </row>
    <row r="244" spans="1:65" s="14" customFormat="1" ht="11.25">
      <c r="B244" s="189"/>
      <c r="D244" s="182" t="s">
        <v>194</v>
      </c>
      <c r="E244" s="190" t="s">
        <v>1</v>
      </c>
      <c r="F244" s="191" t="s">
        <v>344</v>
      </c>
      <c r="H244" s="192">
        <v>256.39999999999998</v>
      </c>
      <c r="I244" s="193"/>
      <c r="L244" s="189"/>
      <c r="M244" s="194"/>
      <c r="N244" s="195"/>
      <c r="O244" s="195"/>
      <c r="P244" s="195"/>
      <c r="Q244" s="195"/>
      <c r="R244" s="195"/>
      <c r="S244" s="195"/>
      <c r="T244" s="196"/>
      <c r="AT244" s="190" t="s">
        <v>194</v>
      </c>
      <c r="AU244" s="190" t="s">
        <v>82</v>
      </c>
      <c r="AV244" s="14" t="s">
        <v>82</v>
      </c>
      <c r="AW244" s="14" t="s">
        <v>30</v>
      </c>
      <c r="AX244" s="14" t="s">
        <v>73</v>
      </c>
      <c r="AY244" s="190" t="s">
        <v>185</v>
      </c>
    </row>
    <row r="245" spans="1:65" s="14" customFormat="1" ht="11.25">
      <c r="B245" s="189"/>
      <c r="D245" s="182" t="s">
        <v>194</v>
      </c>
      <c r="E245" s="190" t="s">
        <v>1</v>
      </c>
      <c r="F245" s="191" t="s">
        <v>345</v>
      </c>
      <c r="H245" s="192">
        <v>10.76</v>
      </c>
      <c r="I245" s="193"/>
      <c r="L245" s="189"/>
      <c r="M245" s="194"/>
      <c r="N245" s="195"/>
      <c r="O245" s="195"/>
      <c r="P245" s="195"/>
      <c r="Q245" s="195"/>
      <c r="R245" s="195"/>
      <c r="S245" s="195"/>
      <c r="T245" s="196"/>
      <c r="AT245" s="190" t="s">
        <v>194</v>
      </c>
      <c r="AU245" s="190" t="s">
        <v>82</v>
      </c>
      <c r="AV245" s="14" t="s">
        <v>82</v>
      </c>
      <c r="AW245" s="14" t="s">
        <v>30</v>
      </c>
      <c r="AX245" s="14" t="s">
        <v>73</v>
      </c>
      <c r="AY245" s="190" t="s">
        <v>185</v>
      </c>
    </row>
    <row r="246" spans="1:65" s="14" customFormat="1" ht="11.25">
      <c r="B246" s="189"/>
      <c r="D246" s="182" t="s">
        <v>194</v>
      </c>
      <c r="E246" s="190" t="s">
        <v>1</v>
      </c>
      <c r="F246" s="191" t="s">
        <v>346</v>
      </c>
      <c r="H246" s="192">
        <v>22</v>
      </c>
      <c r="I246" s="193"/>
      <c r="L246" s="189"/>
      <c r="M246" s="194"/>
      <c r="N246" s="195"/>
      <c r="O246" s="195"/>
      <c r="P246" s="195"/>
      <c r="Q246" s="195"/>
      <c r="R246" s="195"/>
      <c r="S246" s="195"/>
      <c r="T246" s="196"/>
      <c r="AT246" s="190" t="s">
        <v>194</v>
      </c>
      <c r="AU246" s="190" t="s">
        <v>82</v>
      </c>
      <c r="AV246" s="14" t="s">
        <v>82</v>
      </c>
      <c r="AW246" s="14" t="s">
        <v>30</v>
      </c>
      <c r="AX246" s="14" t="s">
        <v>73</v>
      </c>
      <c r="AY246" s="190" t="s">
        <v>185</v>
      </c>
    </row>
    <row r="247" spans="1:65" s="14" customFormat="1" ht="11.25">
      <c r="B247" s="189"/>
      <c r="D247" s="182" t="s">
        <v>194</v>
      </c>
      <c r="E247" s="190" t="s">
        <v>1</v>
      </c>
      <c r="F247" s="191" t="s">
        <v>347</v>
      </c>
      <c r="H247" s="192">
        <v>17.600000000000001</v>
      </c>
      <c r="I247" s="193"/>
      <c r="L247" s="189"/>
      <c r="M247" s="194"/>
      <c r="N247" s="195"/>
      <c r="O247" s="195"/>
      <c r="P247" s="195"/>
      <c r="Q247" s="195"/>
      <c r="R247" s="195"/>
      <c r="S247" s="195"/>
      <c r="T247" s="196"/>
      <c r="AT247" s="190" t="s">
        <v>194</v>
      </c>
      <c r="AU247" s="190" t="s">
        <v>82</v>
      </c>
      <c r="AV247" s="14" t="s">
        <v>82</v>
      </c>
      <c r="AW247" s="14" t="s">
        <v>30</v>
      </c>
      <c r="AX247" s="14" t="s">
        <v>73</v>
      </c>
      <c r="AY247" s="190" t="s">
        <v>185</v>
      </c>
    </row>
    <row r="248" spans="1:65" s="15" customFormat="1" ht="11.25">
      <c r="B248" s="197"/>
      <c r="D248" s="182" t="s">
        <v>194</v>
      </c>
      <c r="E248" s="198" t="s">
        <v>112</v>
      </c>
      <c r="F248" s="199" t="s">
        <v>146</v>
      </c>
      <c r="H248" s="200">
        <v>306.76</v>
      </c>
      <c r="I248" s="201"/>
      <c r="L248" s="197"/>
      <c r="M248" s="202"/>
      <c r="N248" s="203"/>
      <c r="O248" s="203"/>
      <c r="P248" s="203"/>
      <c r="Q248" s="203"/>
      <c r="R248" s="203"/>
      <c r="S248" s="203"/>
      <c r="T248" s="204"/>
      <c r="AT248" s="198" t="s">
        <v>194</v>
      </c>
      <c r="AU248" s="198" t="s">
        <v>82</v>
      </c>
      <c r="AV248" s="15" t="s">
        <v>192</v>
      </c>
      <c r="AW248" s="15" t="s">
        <v>30</v>
      </c>
      <c r="AX248" s="15" t="s">
        <v>80</v>
      </c>
      <c r="AY248" s="198" t="s">
        <v>185</v>
      </c>
    </row>
    <row r="249" spans="1:65" s="2" customFormat="1" ht="21.75" customHeight="1">
      <c r="A249" s="33"/>
      <c r="B249" s="167"/>
      <c r="C249" s="168" t="s">
        <v>348</v>
      </c>
      <c r="D249" s="168" t="s">
        <v>187</v>
      </c>
      <c r="E249" s="169" t="s">
        <v>349</v>
      </c>
      <c r="F249" s="170" t="s">
        <v>350</v>
      </c>
      <c r="G249" s="171" t="s">
        <v>190</v>
      </c>
      <c r="H249" s="172">
        <v>306.76</v>
      </c>
      <c r="I249" s="173"/>
      <c r="J249" s="174">
        <f>ROUND(I249*H249,2)</f>
        <v>0</v>
      </c>
      <c r="K249" s="170" t="s">
        <v>191</v>
      </c>
      <c r="L249" s="34"/>
      <c r="M249" s="175" t="s">
        <v>1</v>
      </c>
      <c r="N249" s="176" t="s">
        <v>38</v>
      </c>
      <c r="O249" s="59"/>
      <c r="P249" s="177">
        <f>O249*H249</f>
        <v>0</v>
      </c>
      <c r="Q249" s="177">
        <v>0</v>
      </c>
      <c r="R249" s="177">
        <f>Q249*H249</f>
        <v>0</v>
      </c>
      <c r="S249" s="177">
        <v>0</v>
      </c>
      <c r="T249" s="178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79" t="s">
        <v>192</v>
      </c>
      <c r="AT249" s="179" t="s">
        <v>187</v>
      </c>
      <c r="AU249" s="179" t="s">
        <v>82</v>
      </c>
      <c r="AY249" s="18" t="s">
        <v>185</v>
      </c>
      <c r="BE249" s="180">
        <f>IF(N249="základní",J249,0)</f>
        <v>0</v>
      </c>
      <c r="BF249" s="180">
        <f>IF(N249="snížená",J249,0)</f>
        <v>0</v>
      </c>
      <c r="BG249" s="180">
        <f>IF(N249="zákl. přenesená",J249,0)</f>
        <v>0</v>
      </c>
      <c r="BH249" s="180">
        <f>IF(N249="sníž. přenesená",J249,0)</f>
        <v>0</v>
      </c>
      <c r="BI249" s="180">
        <f>IF(N249="nulová",J249,0)</f>
        <v>0</v>
      </c>
      <c r="BJ249" s="18" t="s">
        <v>80</v>
      </c>
      <c r="BK249" s="180">
        <f>ROUND(I249*H249,2)</f>
        <v>0</v>
      </c>
      <c r="BL249" s="18" t="s">
        <v>192</v>
      </c>
      <c r="BM249" s="179" t="s">
        <v>351</v>
      </c>
    </row>
    <row r="250" spans="1:65" s="14" customFormat="1" ht="11.25">
      <c r="B250" s="189"/>
      <c r="D250" s="182" t="s">
        <v>194</v>
      </c>
      <c r="E250" s="190" t="s">
        <v>1</v>
      </c>
      <c r="F250" s="191" t="s">
        <v>112</v>
      </c>
      <c r="H250" s="192">
        <v>306.76</v>
      </c>
      <c r="I250" s="193"/>
      <c r="L250" s="189"/>
      <c r="M250" s="194"/>
      <c r="N250" s="195"/>
      <c r="O250" s="195"/>
      <c r="P250" s="195"/>
      <c r="Q250" s="195"/>
      <c r="R250" s="195"/>
      <c r="S250" s="195"/>
      <c r="T250" s="196"/>
      <c r="AT250" s="190" t="s">
        <v>194</v>
      </c>
      <c r="AU250" s="190" t="s">
        <v>82</v>
      </c>
      <c r="AV250" s="14" t="s">
        <v>82</v>
      </c>
      <c r="AW250" s="14" t="s">
        <v>30</v>
      </c>
      <c r="AX250" s="14" t="s">
        <v>80</v>
      </c>
      <c r="AY250" s="190" t="s">
        <v>185</v>
      </c>
    </row>
    <row r="251" spans="1:65" s="2" customFormat="1" ht="21.75" customHeight="1">
      <c r="A251" s="33"/>
      <c r="B251" s="167"/>
      <c r="C251" s="168" t="s">
        <v>352</v>
      </c>
      <c r="D251" s="168" t="s">
        <v>187</v>
      </c>
      <c r="E251" s="169" t="s">
        <v>353</v>
      </c>
      <c r="F251" s="170" t="s">
        <v>354</v>
      </c>
      <c r="G251" s="171" t="s">
        <v>294</v>
      </c>
      <c r="H251" s="172">
        <v>355.4</v>
      </c>
      <c r="I251" s="173"/>
      <c r="J251" s="174">
        <f>ROUND(I251*H251,2)</f>
        <v>0</v>
      </c>
      <c r="K251" s="170" t="s">
        <v>191</v>
      </c>
      <c r="L251" s="34"/>
      <c r="M251" s="175" t="s">
        <v>1</v>
      </c>
      <c r="N251" s="176" t="s">
        <v>38</v>
      </c>
      <c r="O251" s="59"/>
      <c r="P251" s="177">
        <f>O251*H251</f>
        <v>0</v>
      </c>
      <c r="Q251" s="177">
        <v>0</v>
      </c>
      <c r="R251" s="177">
        <f>Q251*H251</f>
        <v>0</v>
      </c>
      <c r="S251" s="177">
        <v>0</v>
      </c>
      <c r="T251" s="178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79" t="s">
        <v>192</v>
      </c>
      <c r="AT251" s="179" t="s">
        <v>187</v>
      </c>
      <c r="AU251" s="179" t="s">
        <v>82</v>
      </c>
      <c r="AY251" s="18" t="s">
        <v>185</v>
      </c>
      <c r="BE251" s="180">
        <f>IF(N251="základní",J251,0)</f>
        <v>0</v>
      </c>
      <c r="BF251" s="180">
        <f>IF(N251="snížená",J251,0)</f>
        <v>0</v>
      </c>
      <c r="BG251" s="180">
        <f>IF(N251="zákl. přenesená",J251,0)</f>
        <v>0</v>
      </c>
      <c r="BH251" s="180">
        <f>IF(N251="sníž. přenesená",J251,0)</f>
        <v>0</v>
      </c>
      <c r="BI251" s="180">
        <f>IF(N251="nulová",J251,0)</f>
        <v>0</v>
      </c>
      <c r="BJ251" s="18" t="s">
        <v>80</v>
      </c>
      <c r="BK251" s="180">
        <f>ROUND(I251*H251,2)</f>
        <v>0</v>
      </c>
      <c r="BL251" s="18" t="s">
        <v>192</v>
      </c>
      <c r="BM251" s="179" t="s">
        <v>355</v>
      </c>
    </row>
    <row r="252" spans="1:65" s="14" customFormat="1" ht="11.25">
      <c r="B252" s="189"/>
      <c r="D252" s="182" t="s">
        <v>194</v>
      </c>
      <c r="E252" s="190" t="s">
        <v>1</v>
      </c>
      <c r="F252" s="191" t="s">
        <v>356</v>
      </c>
      <c r="H252" s="192">
        <v>355.4</v>
      </c>
      <c r="I252" s="193"/>
      <c r="L252" s="189"/>
      <c r="M252" s="194"/>
      <c r="N252" s="195"/>
      <c r="O252" s="195"/>
      <c r="P252" s="195"/>
      <c r="Q252" s="195"/>
      <c r="R252" s="195"/>
      <c r="S252" s="195"/>
      <c r="T252" s="196"/>
      <c r="AT252" s="190" t="s">
        <v>194</v>
      </c>
      <c r="AU252" s="190" t="s">
        <v>82</v>
      </c>
      <c r="AV252" s="14" t="s">
        <v>82</v>
      </c>
      <c r="AW252" s="14" t="s">
        <v>30</v>
      </c>
      <c r="AX252" s="14" t="s">
        <v>80</v>
      </c>
      <c r="AY252" s="190" t="s">
        <v>185</v>
      </c>
    </row>
    <row r="253" spans="1:65" s="2" customFormat="1" ht="21.75" customHeight="1">
      <c r="A253" s="33"/>
      <c r="B253" s="167"/>
      <c r="C253" s="168" t="s">
        <v>357</v>
      </c>
      <c r="D253" s="168" t="s">
        <v>187</v>
      </c>
      <c r="E253" s="169" t="s">
        <v>358</v>
      </c>
      <c r="F253" s="170" t="s">
        <v>359</v>
      </c>
      <c r="G253" s="171" t="s">
        <v>262</v>
      </c>
      <c r="H253" s="172">
        <v>3.52</v>
      </c>
      <c r="I253" s="173"/>
      <c r="J253" s="174">
        <f>ROUND(I253*H253,2)</f>
        <v>0</v>
      </c>
      <c r="K253" s="170" t="s">
        <v>191</v>
      </c>
      <c r="L253" s="34"/>
      <c r="M253" s="175" t="s">
        <v>1</v>
      </c>
      <c r="N253" s="176" t="s">
        <v>38</v>
      </c>
      <c r="O253" s="59"/>
      <c r="P253" s="177">
        <f>O253*H253</f>
        <v>0</v>
      </c>
      <c r="Q253" s="177">
        <v>0</v>
      </c>
      <c r="R253" s="177">
        <f>Q253*H253</f>
        <v>0</v>
      </c>
      <c r="S253" s="177">
        <v>0</v>
      </c>
      <c r="T253" s="178">
        <f>S253*H253</f>
        <v>0</v>
      </c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R253" s="179" t="s">
        <v>192</v>
      </c>
      <c r="AT253" s="179" t="s">
        <v>187</v>
      </c>
      <c r="AU253" s="179" t="s">
        <v>82</v>
      </c>
      <c r="AY253" s="18" t="s">
        <v>185</v>
      </c>
      <c r="BE253" s="180">
        <f>IF(N253="základní",J253,0)</f>
        <v>0</v>
      </c>
      <c r="BF253" s="180">
        <f>IF(N253="snížená",J253,0)</f>
        <v>0</v>
      </c>
      <c r="BG253" s="180">
        <f>IF(N253="zákl. přenesená",J253,0)</f>
        <v>0</v>
      </c>
      <c r="BH253" s="180">
        <f>IF(N253="sníž. přenesená",J253,0)</f>
        <v>0</v>
      </c>
      <c r="BI253" s="180">
        <f>IF(N253="nulová",J253,0)</f>
        <v>0</v>
      </c>
      <c r="BJ253" s="18" t="s">
        <v>80</v>
      </c>
      <c r="BK253" s="180">
        <f>ROUND(I253*H253,2)</f>
        <v>0</v>
      </c>
      <c r="BL253" s="18" t="s">
        <v>192</v>
      </c>
      <c r="BM253" s="179" t="s">
        <v>360</v>
      </c>
    </row>
    <row r="254" spans="1:65" s="13" customFormat="1" ht="11.25">
      <c r="B254" s="181"/>
      <c r="D254" s="182" t="s">
        <v>194</v>
      </c>
      <c r="E254" s="183" t="s">
        <v>1</v>
      </c>
      <c r="F254" s="184" t="s">
        <v>235</v>
      </c>
      <c r="H254" s="183" t="s">
        <v>1</v>
      </c>
      <c r="I254" s="185"/>
      <c r="L254" s="181"/>
      <c r="M254" s="186"/>
      <c r="N254" s="187"/>
      <c r="O254" s="187"/>
      <c r="P254" s="187"/>
      <c r="Q254" s="187"/>
      <c r="R254" s="187"/>
      <c r="S254" s="187"/>
      <c r="T254" s="188"/>
      <c r="AT254" s="183" t="s">
        <v>194</v>
      </c>
      <c r="AU254" s="183" t="s">
        <v>82</v>
      </c>
      <c r="AV254" s="13" t="s">
        <v>80</v>
      </c>
      <c r="AW254" s="13" t="s">
        <v>30</v>
      </c>
      <c r="AX254" s="13" t="s">
        <v>73</v>
      </c>
      <c r="AY254" s="183" t="s">
        <v>185</v>
      </c>
    </row>
    <row r="255" spans="1:65" s="14" customFormat="1" ht="11.25">
      <c r="B255" s="189"/>
      <c r="D255" s="182" t="s">
        <v>194</v>
      </c>
      <c r="E255" s="190" t="s">
        <v>132</v>
      </c>
      <c r="F255" s="191" t="s">
        <v>133</v>
      </c>
      <c r="H255" s="192">
        <v>8.8000000000000007</v>
      </c>
      <c r="I255" s="193"/>
      <c r="L255" s="189"/>
      <c r="M255" s="194"/>
      <c r="N255" s="195"/>
      <c r="O255" s="195"/>
      <c r="P255" s="195"/>
      <c r="Q255" s="195"/>
      <c r="R255" s="195"/>
      <c r="S255" s="195"/>
      <c r="T255" s="196"/>
      <c r="AT255" s="190" t="s">
        <v>194</v>
      </c>
      <c r="AU255" s="190" t="s">
        <v>82</v>
      </c>
      <c r="AV255" s="14" t="s">
        <v>82</v>
      </c>
      <c r="AW255" s="14" t="s">
        <v>30</v>
      </c>
      <c r="AX255" s="14" t="s">
        <v>73</v>
      </c>
      <c r="AY255" s="190" t="s">
        <v>185</v>
      </c>
    </row>
    <row r="256" spans="1:65" s="14" customFormat="1" ht="11.25">
      <c r="B256" s="189"/>
      <c r="D256" s="182" t="s">
        <v>194</v>
      </c>
      <c r="E256" s="190" t="s">
        <v>1</v>
      </c>
      <c r="F256" s="191" t="s">
        <v>361</v>
      </c>
      <c r="H256" s="192">
        <v>3.52</v>
      </c>
      <c r="I256" s="193"/>
      <c r="L256" s="189"/>
      <c r="M256" s="194"/>
      <c r="N256" s="195"/>
      <c r="O256" s="195"/>
      <c r="P256" s="195"/>
      <c r="Q256" s="195"/>
      <c r="R256" s="195"/>
      <c r="S256" s="195"/>
      <c r="T256" s="196"/>
      <c r="AT256" s="190" t="s">
        <v>194</v>
      </c>
      <c r="AU256" s="190" t="s">
        <v>82</v>
      </c>
      <c r="AV256" s="14" t="s">
        <v>82</v>
      </c>
      <c r="AW256" s="14" t="s">
        <v>30</v>
      </c>
      <c r="AX256" s="14" t="s">
        <v>80</v>
      </c>
      <c r="AY256" s="190" t="s">
        <v>185</v>
      </c>
    </row>
    <row r="257" spans="1:65" s="2" customFormat="1" ht="21.75" customHeight="1">
      <c r="A257" s="33"/>
      <c r="B257" s="167"/>
      <c r="C257" s="168" t="s">
        <v>362</v>
      </c>
      <c r="D257" s="168" t="s">
        <v>187</v>
      </c>
      <c r="E257" s="169" t="s">
        <v>363</v>
      </c>
      <c r="F257" s="170" t="s">
        <v>364</v>
      </c>
      <c r="G257" s="171" t="s">
        <v>262</v>
      </c>
      <c r="H257" s="172">
        <v>88.85</v>
      </c>
      <c r="I257" s="173"/>
      <c r="J257" s="174">
        <f>ROUND(I257*H257,2)</f>
        <v>0</v>
      </c>
      <c r="K257" s="170" t="s">
        <v>191</v>
      </c>
      <c r="L257" s="34"/>
      <c r="M257" s="175" t="s">
        <v>1</v>
      </c>
      <c r="N257" s="176" t="s">
        <v>38</v>
      </c>
      <c r="O257" s="59"/>
      <c r="P257" s="177">
        <f>O257*H257</f>
        <v>0</v>
      </c>
      <c r="Q257" s="177">
        <v>0</v>
      </c>
      <c r="R257" s="177">
        <f>Q257*H257</f>
        <v>0</v>
      </c>
      <c r="S257" s="177">
        <v>0</v>
      </c>
      <c r="T257" s="178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79" t="s">
        <v>192</v>
      </c>
      <c r="AT257" s="179" t="s">
        <v>187</v>
      </c>
      <c r="AU257" s="179" t="s">
        <v>82</v>
      </c>
      <c r="AY257" s="18" t="s">
        <v>185</v>
      </c>
      <c r="BE257" s="180">
        <f>IF(N257="základní",J257,0)</f>
        <v>0</v>
      </c>
      <c r="BF257" s="180">
        <f>IF(N257="snížená",J257,0)</f>
        <v>0</v>
      </c>
      <c r="BG257" s="180">
        <f>IF(N257="zákl. přenesená",J257,0)</f>
        <v>0</v>
      </c>
      <c r="BH257" s="180">
        <f>IF(N257="sníž. přenesená",J257,0)</f>
        <v>0</v>
      </c>
      <c r="BI257" s="180">
        <f>IF(N257="nulová",J257,0)</f>
        <v>0</v>
      </c>
      <c r="BJ257" s="18" t="s">
        <v>80</v>
      </c>
      <c r="BK257" s="180">
        <f>ROUND(I257*H257,2)</f>
        <v>0</v>
      </c>
      <c r="BL257" s="18" t="s">
        <v>192</v>
      </c>
      <c r="BM257" s="179" t="s">
        <v>365</v>
      </c>
    </row>
    <row r="258" spans="1:65" s="14" customFormat="1" ht="11.25">
      <c r="B258" s="189"/>
      <c r="D258" s="182" t="s">
        <v>194</v>
      </c>
      <c r="E258" s="190" t="s">
        <v>1</v>
      </c>
      <c r="F258" s="191" t="s">
        <v>366</v>
      </c>
      <c r="H258" s="192">
        <v>88.85</v>
      </c>
      <c r="I258" s="193"/>
      <c r="L258" s="189"/>
      <c r="M258" s="194"/>
      <c r="N258" s="195"/>
      <c r="O258" s="195"/>
      <c r="P258" s="195"/>
      <c r="Q258" s="195"/>
      <c r="R258" s="195"/>
      <c r="S258" s="195"/>
      <c r="T258" s="196"/>
      <c r="AT258" s="190" t="s">
        <v>194</v>
      </c>
      <c r="AU258" s="190" t="s">
        <v>82</v>
      </c>
      <c r="AV258" s="14" t="s">
        <v>82</v>
      </c>
      <c r="AW258" s="14" t="s">
        <v>30</v>
      </c>
      <c r="AX258" s="14" t="s">
        <v>80</v>
      </c>
      <c r="AY258" s="190" t="s">
        <v>185</v>
      </c>
    </row>
    <row r="259" spans="1:65" s="2" customFormat="1" ht="21.75" customHeight="1">
      <c r="A259" s="33"/>
      <c r="B259" s="167"/>
      <c r="C259" s="168" t="s">
        <v>367</v>
      </c>
      <c r="D259" s="168" t="s">
        <v>187</v>
      </c>
      <c r="E259" s="169" t="s">
        <v>368</v>
      </c>
      <c r="F259" s="170" t="s">
        <v>369</v>
      </c>
      <c r="G259" s="171" t="s">
        <v>262</v>
      </c>
      <c r="H259" s="172">
        <v>0.88</v>
      </c>
      <c r="I259" s="173"/>
      <c r="J259" s="174">
        <f>ROUND(I259*H259,2)</f>
        <v>0</v>
      </c>
      <c r="K259" s="170" t="s">
        <v>191</v>
      </c>
      <c r="L259" s="34"/>
      <c r="M259" s="175" t="s">
        <v>1</v>
      </c>
      <c r="N259" s="176" t="s">
        <v>38</v>
      </c>
      <c r="O259" s="59"/>
      <c r="P259" s="177">
        <f>O259*H259</f>
        <v>0</v>
      </c>
      <c r="Q259" s="177">
        <v>0</v>
      </c>
      <c r="R259" s="177">
        <f>Q259*H259</f>
        <v>0</v>
      </c>
      <c r="S259" s="177">
        <v>0</v>
      </c>
      <c r="T259" s="178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79" t="s">
        <v>192</v>
      </c>
      <c r="AT259" s="179" t="s">
        <v>187</v>
      </c>
      <c r="AU259" s="179" t="s">
        <v>82</v>
      </c>
      <c r="AY259" s="18" t="s">
        <v>185</v>
      </c>
      <c r="BE259" s="180">
        <f>IF(N259="základní",J259,0)</f>
        <v>0</v>
      </c>
      <c r="BF259" s="180">
        <f>IF(N259="snížená",J259,0)</f>
        <v>0</v>
      </c>
      <c r="BG259" s="180">
        <f>IF(N259="zákl. přenesená",J259,0)</f>
        <v>0</v>
      </c>
      <c r="BH259" s="180">
        <f>IF(N259="sníž. přenesená",J259,0)</f>
        <v>0</v>
      </c>
      <c r="BI259" s="180">
        <f>IF(N259="nulová",J259,0)</f>
        <v>0</v>
      </c>
      <c r="BJ259" s="18" t="s">
        <v>80</v>
      </c>
      <c r="BK259" s="180">
        <f>ROUND(I259*H259,2)</f>
        <v>0</v>
      </c>
      <c r="BL259" s="18" t="s">
        <v>192</v>
      </c>
      <c r="BM259" s="179" t="s">
        <v>370</v>
      </c>
    </row>
    <row r="260" spans="1:65" s="14" customFormat="1" ht="11.25">
      <c r="B260" s="189"/>
      <c r="D260" s="182" t="s">
        <v>194</v>
      </c>
      <c r="E260" s="190" t="s">
        <v>1</v>
      </c>
      <c r="F260" s="191" t="s">
        <v>371</v>
      </c>
      <c r="H260" s="192">
        <v>0.88</v>
      </c>
      <c r="I260" s="193"/>
      <c r="L260" s="189"/>
      <c r="M260" s="194"/>
      <c r="N260" s="195"/>
      <c r="O260" s="195"/>
      <c r="P260" s="195"/>
      <c r="Q260" s="195"/>
      <c r="R260" s="195"/>
      <c r="S260" s="195"/>
      <c r="T260" s="196"/>
      <c r="AT260" s="190" t="s">
        <v>194</v>
      </c>
      <c r="AU260" s="190" t="s">
        <v>82</v>
      </c>
      <c r="AV260" s="14" t="s">
        <v>82</v>
      </c>
      <c r="AW260" s="14" t="s">
        <v>30</v>
      </c>
      <c r="AX260" s="14" t="s">
        <v>80</v>
      </c>
      <c r="AY260" s="190" t="s">
        <v>185</v>
      </c>
    </row>
    <row r="261" spans="1:65" s="2" customFormat="1" ht="21.75" customHeight="1">
      <c r="A261" s="33"/>
      <c r="B261" s="167"/>
      <c r="C261" s="168" t="s">
        <v>372</v>
      </c>
      <c r="D261" s="168" t="s">
        <v>187</v>
      </c>
      <c r="E261" s="169" t="s">
        <v>373</v>
      </c>
      <c r="F261" s="170" t="s">
        <v>374</v>
      </c>
      <c r="G261" s="171" t="s">
        <v>262</v>
      </c>
      <c r="H261" s="172">
        <v>328.90199999999999</v>
      </c>
      <c r="I261" s="173"/>
      <c r="J261" s="174">
        <f>ROUND(I261*H261,2)</f>
        <v>0</v>
      </c>
      <c r="K261" s="170" t="s">
        <v>191</v>
      </c>
      <c r="L261" s="34"/>
      <c r="M261" s="175" t="s">
        <v>1</v>
      </c>
      <c r="N261" s="176" t="s">
        <v>38</v>
      </c>
      <c r="O261" s="59"/>
      <c r="P261" s="177">
        <f>O261*H261</f>
        <v>0</v>
      </c>
      <c r="Q261" s="177">
        <v>0</v>
      </c>
      <c r="R261" s="177">
        <f>Q261*H261</f>
        <v>0</v>
      </c>
      <c r="S261" s="177">
        <v>0</v>
      </c>
      <c r="T261" s="178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79" t="s">
        <v>192</v>
      </c>
      <c r="AT261" s="179" t="s">
        <v>187</v>
      </c>
      <c r="AU261" s="179" t="s">
        <v>82</v>
      </c>
      <c r="AY261" s="18" t="s">
        <v>185</v>
      </c>
      <c r="BE261" s="180">
        <f>IF(N261="základní",J261,0)</f>
        <v>0</v>
      </c>
      <c r="BF261" s="180">
        <f>IF(N261="snížená",J261,0)</f>
        <v>0</v>
      </c>
      <c r="BG261" s="180">
        <f>IF(N261="zákl. přenesená",J261,0)</f>
        <v>0</v>
      </c>
      <c r="BH261" s="180">
        <f>IF(N261="sníž. přenesená",J261,0)</f>
        <v>0</v>
      </c>
      <c r="BI261" s="180">
        <f>IF(N261="nulová",J261,0)</f>
        <v>0</v>
      </c>
      <c r="BJ261" s="18" t="s">
        <v>80</v>
      </c>
      <c r="BK261" s="180">
        <f>ROUND(I261*H261,2)</f>
        <v>0</v>
      </c>
      <c r="BL261" s="18" t="s">
        <v>192</v>
      </c>
      <c r="BM261" s="179" t="s">
        <v>375</v>
      </c>
    </row>
    <row r="262" spans="1:65" s="13" customFormat="1" ht="11.25">
      <c r="B262" s="181"/>
      <c r="D262" s="182" t="s">
        <v>194</v>
      </c>
      <c r="E262" s="183" t="s">
        <v>1</v>
      </c>
      <c r="F262" s="184" t="s">
        <v>235</v>
      </c>
      <c r="H262" s="183" t="s">
        <v>1</v>
      </c>
      <c r="I262" s="185"/>
      <c r="L262" s="181"/>
      <c r="M262" s="186"/>
      <c r="N262" s="187"/>
      <c r="O262" s="187"/>
      <c r="P262" s="187"/>
      <c r="Q262" s="187"/>
      <c r="R262" s="187"/>
      <c r="S262" s="187"/>
      <c r="T262" s="188"/>
      <c r="AT262" s="183" t="s">
        <v>194</v>
      </c>
      <c r="AU262" s="183" t="s">
        <v>82</v>
      </c>
      <c r="AV262" s="13" t="s">
        <v>80</v>
      </c>
      <c r="AW262" s="13" t="s">
        <v>30</v>
      </c>
      <c r="AX262" s="13" t="s">
        <v>73</v>
      </c>
      <c r="AY262" s="183" t="s">
        <v>185</v>
      </c>
    </row>
    <row r="263" spans="1:65" s="13" customFormat="1" ht="11.25">
      <c r="B263" s="181"/>
      <c r="D263" s="182" t="s">
        <v>194</v>
      </c>
      <c r="E263" s="183" t="s">
        <v>1</v>
      </c>
      <c r="F263" s="184" t="s">
        <v>376</v>
      </c>
      <c r="H263" s="183" t="s">
        <v>1</v>
      </c>
      <c r="I263" s="185"/>
      <c r="L263" s="181"/>
      <c r="M263" s="186"/>
      <c r="N263" s="187"/>
      <c r="O263" s="187"/>
      <c r="P263" s="187"/>
      <c r="Q263" s="187"/>
      <c r="R263" s="187"/>
      <c r="S263" s="187"/>
      <c r="T263" s="188"/>
      <c r="AT263" s="183" t="s">
        <v>194</v>
      </c>
      <c r="AU263" s="183" t="s">
        <v>82</v>
      </c>
      <c r="AV263" s="13" t="s">
        <v>80</v>
      </c>
      <c r="AW263" s="13" t="s">
        <v>30</v>
      </c>
      <c r="AX263" s="13" t="s">
        <v>73</v>
      </c>
      <c r="AY263" s="183" t="s">
        <v>185</v>
      </c>
    </row>
    <row r="264" spans="1:65" s="13" customFormat="1" ht="11.25">
      <c r="B264" s="181"/>
      <c r="D264" s="182" t="s">
        <v>194</v>
      </c>
      <c r="E264" s="183" t="s">
        <v>1</v>
      </c>
      <c r="F264" s="184" t="s">
        <v>377</v>
      </c>
      <c r="H264" s="183" t="s">
        <v>1</v>
      </c>
      <c r="I264" s="185"/>
      <c r="L264" s="181"/>
      <c r="M264" s="186"/>
      <c r="N264" s="187"/>
      <c r="O264" s="187"/>
      <c r="P264" s="187"/>
      <c r="Q264" s="187"/>
      <c r="R264" s="187"/>
      <c r="S264" s="187"/>
      <c r="T264" s="188"/>
      <c r="AT264" s="183" t="s">
        <v>194</v>
      </c>
      <c r="AU264" s="183" t="s">
        <v>82</v>
      </c>
      <c r="AV264" s="13" t="s">
        <v>80</v>
      </c>
      <c r="AW264" s="13" t="s">
        <v>30</v>
      </c>
      <c r="AX264" s="13" t="s">
        <v>73</v>
      </c>
      <c r="AY264" s="183" t="s">
        <v>185</v>
      </c>
    </row>
    <row r="265" spans="1:65" s="14" customFormat="1" ht="11.25">
      <c r="B265" s="189"/>
      <c r="D265" s="182" t="s">
        <v>194</v>
      </c>
      <c r="E265" s="190" t="s">
        <v>1</v>
      </c>
      <c r="F265" s="191" t="s">
        <v>378</v>
      </c>
      <c r="H265" s="192">
        <v>44.4</v>
      </c>
      <c r="I265" s="193"/>
      <c r="L265" s="189"/>
      <c r="M265" s="194"/>
      <c r="N265" s="195"/>
      <c r="O265" s="195"/>
      <c r="P265" s="195"/>
      <c r="Q265" s="195"/>
      <c r="R265" s="195"/>
      <c r="S265" s="195"/>
      <c r="T265" s="196"/>
      <c r="AT265" s="190" t="s">
        <v>194</v>
      </c>
      <c r="AU265" s="190" t="s">
        <v>82</v>
      </c>
      <c r="AV265" s="14" t="s">
        <v>82</v>
      </c>
      <c r="AW265" s="14" t="s">
        <v>30</v>
      </c>
      <c r="AX265" s="14" t="s">
        <v>73</v>
      </c>
      <c r="AY265" s="190" t="s">
        <v>185</v>
      </c>
    </row>
    <row r="266" spans="1:65" s="14" customFormat="1" ht="11.25">
      <c r="B266" s="189"/>
      <c r="D266" s="182" t="s">
        <v>194</v>
      </c>
      <c r="E266" s="190" t="s">
        <v>1</v>
      </c>
      <c r="F266" s="191" t="s">
        <v>379</v>
      </c>
      <c r="H266" s="192">
        <v>-1.1200000000000001</v>
      </c>
      <c r="I266" s="193"/>
      <c r="L266" s="189"/>
      <c r="M266" s="194"/>
      <c r="N266" s="195"/>
      <c r="O266" s="195"/>
      <c r="P266" s="195"/>
      <c r="Q266" s="195"/>
      <c r="R266" s="195"/>
      <c r="S266" s="195"/>
      <c r="T266" s="196"/>
      <c r="AT266" s="190" t="s">
        <v>194</v>
      </c>
      <c r="AU266" s="190" t="s">
        <v>82</v>
      </c>
      <c r="AV266" s="14" t="s">
        <v>82</v>
      </c>
      <c r="AW266" s="14" t="s">
        <v>30</v>
      </c>
      <c r="AX266" s="14" t="s">
        <v>73</v>
      </c>
      <c r="AY266" s="190" t="s">
        <v>185</v>
      </c>
    </row>
    <row r="267" spans="1:65" s="14" customFormat="1" ht="11.25">
      <c r="B267" s="189"/>
      <c r="D267" s="182" t="s">
        <v>194</v>
      </c>
      <c r="E267" s="190" t="s">
        <v>1</v>
      </c>
      <c r="F267" s="191" t="s">
        <v>380</v>
      </c>
      <c r="H267" s="192">
        <v>9</v>
      </c>
      <c r="I267" s="193"/>
      <c r="L267" s="189"/>
      <c r="M267" s="194"/>
      <c r="N267" s="195"/>
      <c r="O267" s="195"/>
      <c r="P267" s="195"/>
      <c r="Q267" s="195"/>
      <c r="R267" s="195"/>
      <c r="S267" s="195"/>
      <c r="T267" s="196"/>
      <c r="AT267" s="190" t="s">
        <v>194</v>
      </c>
      <c r="AU267" s="190" t="s">
        <v>82</v>
      </c>
      <c r="AV267" s="14" t="s">
        <v>82</v>
      </c>
      <c r="AW267" s="14" t="s">
        <v>30</v>
      </c>
      <c r="AX267" s="14" t="s">
        <v>73</v>
      </c>
      <c r="AY267" s="190" t="s">
        <v>185</v>
      </c>
    </row>
    <row r="268" spans="1:65" s="14" customFormat="1" ht="11.25">
      <c r="B268" s="189"/>
      <c r="D268" s="182" t="s">
        <v>194</v>
      </c>
      <c r="E268" s="190" t="s">
        <v>1</v>
      </c>
      <c r="F268" s="191" t="s">
        <v>381</v>
      </c>
      <c r="H268" s="192">
        <v>0.16</v>
      </c>
      <c r="I268" s="193"/>
      <c r="L268" s="189"/>
      <c r="M268" s="194"/>
      <c r="N268" s="195"/>
      <c r="O268" s="195"/>
      <c r="P268" s="195"/>
      <c r="Q268" s="195"/>
      <c r="R268" s="195"/>
      <c r="S268" s="195"/>
      <c r="T268" s="196"/>
      <c r="AT268" s="190" t="s">
        <v>194</v>
      </c>
      <c r="AU268" s="190" t="s">
        <v>82</v>
      </c>
      <c r="AV268" s="14" t="s">
        <v>82</v>
      </c>
      <c r="AW268" s="14" t="s">
        <v>30</v>
      </c>
      <c r="AX268" s="14" t="s">
        <v>73</v>
      </c>
      <c r="AY268" s="190" t="s">
        <v>185</v>
      </c>
    </row>
    <row r="269" spans="1:65" s="16" customFormat="1" ht="11.25">
      <c r="B269" s="205"/>
      <c r="D269" s="182" t="s">
        <v>194</v>
      </c>
      <c r="E269" s="206" t="s">
        <v>106</v>
      </c>
      <c r="F269" s="207" t="s">
        <v>101</v>
      </c>
      <c r="H269" s="208">
        <v>52.44</v>
      </c>
      <c r="I269" s="209"/>
      <c r="L269" s="205"/>
      <c r="M269" s="210"/>
      <c r="N269" s="211"/>
      <c r="O269" s="211"/>
      <c r="P269" s="211"/>
      <c r="Q269" s="211"/>
      <c r="R269" s="211"/>
      <c r="S269" s="211"/>
      <c r="T269" s="212"/>
      <c r="AT269" s="206" t="s">
        <v>194</v>
      </c>
      <c r="AU269" s="206" t="s">
        <v>82</v>
      </c>
      <c r="AV269" s="16" t="s">
        <v>202</v>
      </c>
      <c r="AW269" s="16" t="s">
        <v>30</v>
      </c>
      <c r="AX269" s="16" t="s">
        <v>73</v>
      </c>
      <c r="AY269" s="206" t="s">
        <v>185</v>
      </c>
    </row>
    <row r="270" spans="1:65" s="13" customFormat="1" ht="11.25">
      <c r="B270" s="181"/>
      <c r="D270" s="182" t="s">
        <v>194</v>
      </c>
      <c r="E270" s="183" t="s">
        <v>1</v>
      </c>
      <c r="F270" s="184" t="s">
        <v>382</v>
      </c>
      <c r="H270" s="183" t="s">
        <v>1</v>
      </c>
      <c r="I270" s="185"/>
      <c r="L270" s="181"/>
      <c r="M270" s="186"/>
      <c r="N270" s="187"/>
      <c r="O270" s="187"/>
      <c r="P270" s="187"/>
      <c r="Q270" s="187"/>
      <c r="R270" s="187"/>
      <c r="S270" s="187"/>
      <c r="T270" s="188"/>
      <c r="AT270" s="183" t="s">
        <v>194</v>
      </c>
      <c r="AU270" s="183" t="s">
        <v>82</v>
      </c>
      <c r="AV270" s="13" t="s">
        <v>80</v>
      </c>
      <c r="AW270" s="13" t="s">
        <v>30</v>
      </c>
      <c r="AX270" s="13" t="s">
        <v>73</v>
      </c>
      <c r="AY270" s="183" t="s">
        <v>185</v>
      </c>
    </row>
    <row r="271" spans="1:65" s="14" customFormat="1" ht="11.25">
      <c r="B271" s="189"/>
      <c r="D271" s="182" t="s">
        <v>194</v>
      </c>
      <c r="E271" s="190" t="s">
        <v>1</v>
      </c>
      <c r="F271" s="191" t="s">
        <v>383</v>
      </c>
      <c r="H271" s="192">
        <v>184.9</v>
      </c>
      <c r="I271" s="193"/>
      <c r="L271" s="189"/>
      <c r="M271" s="194"/>
      <c r="N271" s="195"/>
      <c r="O271" s="195"/>
      <c r="P271" s="195"/>
      <c r="Q271" s="195"/>
      <c r="R271" s="195"/>
      <c r="S271" s="195"/>
      <c r="T271" s="196"/>
      <c r="AT271" s="190" t="s">
        <v>194</v>
      </c>
      <c r="AU271" s="190" t="s">
        <v>82</v>
      </c>
      <c r="AV271" s="14" t="s">
        <v>82</v>
      </c>
      <c r="AW271" s="14" t="s">
        <v>30</v>
      </c>
      <c r="AX271" s="14" t="s">
        <v>73</v>
      </c>
      <c r="AY271" s="190" t="s">
        <v>185</v>
      </c>
    </row>
    <row r="272" spans="1:65" s="14" customFormat="1" ht="11.25">
      <c r="B272" s="189"/>
      <c r="D272" s="182" t="s">
        <v>194</v>
      </c>
      <c r="E272" s="190" t="s">
        <v>1</v>
      </c>
      <c r="F272" s="191" t="s">
        <v>384</v>
      </c>
      <c r="H272" s="192">
        <v>-4.76</v>
      </c>
      <c r="I272" s="193"/>
      <c r="L272" s="189"/>
      <c r="M272" s="194"/>
      <c r="N272" s="195"/>
      <c r="O272" s="195"/>
      <c r="P272" s="195"/>
      <c r="Q272" s="195"/>
      <c r="R272" s="195"/>
      <c r="S272" s="195"/>
      <c r="T272" s="196"/>
      <c r="AT272" s="190" t="s">
        <v>194</v>
      </c>
      <c r="AU272" s="190" t="s">
        <v>82</v>
      </c>
      <c r="AV272" s="14" t="s">
        <v>82</v>
      </c>
      <c r="AW272" s="14" t="s">
        <v>30</v>
      </c>
      <c r="AX272" s="14" t="s">
        <v>73</v>
      </c>
      <c r="AY272" s="190" t="s">
        <v>185</v>
      </c>
    </row>
    <row r="273" spans="2:51" s="14" customFormat="1" ht="11.25">
      <c r="B273" s="189"/>
      <c r="D273" s="182" t="s">
        <v>194</v>
      </c>
      <c r="E273" s="190" t="s">
        <v>1</v>
      </c>
      <c r="F273" s="191" t="s">
        <v>385</v>
      </c>
      <c r="H273" s="192">
        <v>0.64</v>
      </c>
      <c r="I273" s="193"/>
      <c r="L273" s="189"/>
      <c r="M273" s="194"/>
      <c r="N273" s="195"/>
      <c r="O273" s="195"/>
      <c r="P273" s="195"/>
      <c r="Q273" s="195"/>
      <c r="R273" s="195"/>
      <c r="S273" s="195"/>
      <c r="T273" s="196"/>
      <c r="AT273" s="190" t="s">
        <v>194</v>
      </c>
      <c r="AU273" s="190" t="s">
        <v>82</v>
      </c>
      <c r="AV273" s="14" t="s">
        <v>82</v>
      </c>
      <c r="AW273" s="14" t="s">
        <v>30</v>
      </c>
      <c r="AX273" s="14" t="s">
        <v>73</v>
      </c>
      <c r="AY273" s="190" t="s">
        <v>185</v>
      </c>
    </row>
    <row r="274" spans="2:51" s="14" customFormat="1" ht="11.25">
      <c r="B274" s="189"/>
      <c r="D274" s="182" t="s">
        <v>194</v>
      </c>
      <c r="E274" s="190" t="s">
        <v>1</v>
      </c>
      <c r="F274" s="191" t="s">
        <v>386</v>
      </c>
      <c r="H274" s="192">
        <v>12.5</v>
      </c>
      <c r="I274" s="193"/>
      <c r="L274" s="189"/>
      <c r="M274" s="194"/>
      <c r="N274" s="195"/>
      <c r="O274" s="195"/>
      <c r="P274" s="195"/>
      <c r="Q274" s="195"/>
      <c r="R274" s="195"/>
      <c r="S274" s="195"/>
      <c r="T274" s="196"/>
      <c r="AT274" s="190" t="s">
        <v>194</v>
      </c>
      <c r="AU274" s="190" t="s">
        <v>82</v>
      </c>
      <c r="AV274" s="14" t="s">
        <v>82</v>
      </c>
      <c r="AW274" s="14" t="s">
        <v>30</v>
      </c>
      <c r="AX274" s="14" t="s">
        <v>73</v>
      </c>
      <c r="AY274" s="190" t="s">
        <v>185</v>
      </c>
    </row>
    <row r="275" spans="2:51" s="16" customFormat="1" ht="11.25">
      <c r="B275" s="205"/>
      <c r="D275" s="182" t="s">
        <v>194</v>
      </c>
      <c r="E275" s="206" t="s">
        <v>108</v>
      </c>
      <c r="F275" s="207" t="s">
        <v>101</v>
      </c>
      <c r="H275" s="208">
        <v>193.28</v>
      </c>
      <c r="I275" s="209"/>
      <c r="L275" s="205"/>
      <c r="M275" s="210"/>
      <c r="N275" s="211"/>
      <c r="O275" s="211"/>
      <c r="P275" s="211"/>
      <c r="Q275" s="211"/>
      <c r="R275" s="211"/>
      <c r="S275" s="211"/>
      <c r="T275" s="212"/>
      <c r="AT275" s="206" t="s">
        <v>194</v>
      </c>
      <c r="AU275" s="206" t="s">
        <v>82</v>
      </c>
      <c r="AV275" s="16" t="s">
        <v>202</v>
      </c>
      <c r="AW275" s="16" t="s">
        <v>30</v>
      </c>
      <c r="AX275" s="16" t="s">
        <v>73</v>
      </c>
      <c r="AY275" s="206" t="s">
        <v>185</v>
      </c>
    </row>
    <row r="276" spans="2:51" s="13" customFormat="1" ht="11.25">
      <c r="B276" s="181"/>
      <c r="D276" s="182" t="s">
        <v>194</v>
      </c>
      <c r="E276" s="183" t="s">
        <v>1</v>
      </c>
      <c r="F276" s="184" t="s">
        <v>387</v>
      </c>
      <c r="H276" s="183" t="s">
        <v>1</v>
      </c>
      <c r="I276" s="185"/>
      <c r="L276" s="181"/>
      <c r="M276" s="186"/>
      <c r="N276" s="187"/>
      <c r="O276" s="187"/>
      <c r="P276" s="187"/>
      <c r="Q276" s="187"/>
      <c r="R276" s="187"/>
      <c r="S276" s="187"/>
      <c r="T276" s="188"/>
      <c r="AT276" s="183" t="s">
        <v>194</v>
      </c>
      <c r="AU276" s="183" t="s">
        <v>82</v>
      </c>
      <c r="AV276" s="13" t="s">
        <v>80</v>
      </c>
      <c r="AW276" s="13" t="s">
        <v>30</v>
      </c>
      <c r="AX276" s="13" t="s">
        <v>73</v>
      </c>
      <c r="AY276" s="183" t="s">
        <v>185</v>
      </c>
    </row>
    <row r="277" spans="2:51" s="14" customFormat="1" ht="11.25">
      <c r="B277" s="189"/>
      <c r="D277" s="182" t="s">
        <v>194</v>
      </c>
      <c r="E277" s="190" t="s">
        <v>1</v>
      </c>
      <c r="F277" s="191" t="s">
        <v>388</v>
      </c>
      <c r="H277" s="192">
        <v>1.76</v>
      </c>
      <c r="I277" s="193"/>
      <c r="L277" s="189"/>
      <c r="M277" s="194"/>
      <c r="N277" s="195"/>
      <c r="O277" s="195"/>
      <c r="P277" s="195"/>
      <c r="Q277" s="195"/>
      <c r="R277" s="195"/>
      <c r="S277" s="195"/>
      <c r="T277" s="196"/>
      <c r="AT277" s="190" t="s">
        <v>194</v>
      </c>
      <c r="AU277" s="190" t="s">
        <v>82</v>
      </c>
      <c r="AV277" s="14" t="s">
        <v>82</v>
      </c>
      <c r="AW277" s="14" t="s">
        <v>30</v>
      </c>
      <c r="AX277" s="14" t="s">
        <v>73</v>
      </c>
      <c r="AY277" s="190" t="s">
        <v>185</v>
      </c>
    </row>
    <row r="278" spans="2:51" s="16" customFormat="1" ht="11.25">
      <c r="B278" s="205"/>
      <c r="D278" s="182" t="s">
        <v>194</v>
      </c>
      <c r="E278" s="206" t="s">
        <v>100</v>
      </c>
      <c r="F278" s="207" t="s">
        <v>101</v>
      </c>
      <c r="H278" s="208">
        <v>1.76</v>
      </c>
      <c r="I278" s="209"/>
      <c r="L278" s="205"/>
      <c r="M278" s="210"/>
      <c r="N278" s="211"/>
      <c r="O278" s="211"/>
      <c r="P278" s="211"/>
      <c r="Q278" s="211"/>
      <c r="R278" s="211"/>
      <c r="S278" s="211"/>
      <c r="T278" s="212"/>
      <c r="AT278" s="206" t="s">
        <v>194</v>
      </c>
      <c r="AU278" s="206" t="s">
        <v>82</v>
      </c>
      <c r="AV278" s="16" t="s">
        <v>202</v>
      </c>
      <c r="AW278" s="16" t="s">
        <v>30</v>
      </c>
      <c r="AX278" s="16" t="s">
        <v>73</v>
      </c>
      <c r="AY278" s="206" t="s">
        <v>185</v>
      </c>
    </row>
    <row r="279" spans="2:51" s="14" customFormat="1" ht="11.25">
      <c r="B279" s="189"/>
      <c r="D279" s="182" t="s">
        <v>194</v>
      </c>
      <c r="E279" s="190" t="s">
        <v>1</v>
      </c>
      <c r="F279" s="191" t="s">
        <v>389</v>
      </c>
      <c r="H279" s="192">
        <v>2.5</v>
      </c>
      <c r="I279" s="193"/>
      <c r="L279" s="189"/>
      <c r="M279" s="194"/>
      <c r="N279" s="195"/>
      <c r="O279" s="195"/>
      <c r="P279" s="195"/>
      <c r="Q279" s="195"/>
      <c r="R279" s="195"/>
      <c r="S279" s="195"/>
      <c r="T279" s="196"/>
      <c r="AT279" s="190" t="s">
        <v>194</v>
      </c>
      <c r="AU279" s="190" t="s">
        <v>82</v>
      </c>
      <c r="AV279" s="14" t="s">
        <v>82</v>
      </c>
      <c r="AW279" s="14" t="s">
        <v>30</v>
      </c>
      <c r="AX279" s="14" t="s">
        <v>73</v>
      </c>
      <c r="AY279" s="190" t="s">
        <v>185</v>
      </c>
    </row>
    <row r="280" spans="2:51" s="14" customFormat="1" ht="22.5">
      <c r="B280" s="189"/>
      <c r="D280" s="182" t="s">
        <v>194</v>
      </c>
      <c r="E280" s="190" t="s">
        <v>1</v>
      </c>
      <c r="F280" s="191" t="s">
        <v>390</v>
      </c>
      <c r="H280" s="192">
        <v>1.978</v>
      </c>
      <c r="I280" s="193"/>
      <c r="L280" s="189"/>
      <c r="M280" s="194"/>
      <c r="N280" s="195"/>
      <c r="O280" s="195"/>
      <c r="P280" s="195"/>
      <c r="Q280" s="195"/>
      <c r="R280" s="195"/>
      <c r="S280" s="195"/>
      <c r="T280" s="196"/>
      <c r="AT280" s="190" t="s">
        <v>194</v>
      </c>
      <c r="AU280" s="190" t="s">
        <v>82</v>
      </c>
      <c r="AV280" s="14" t="s">
        <v>82</v>
      </c>
      <c r="AW280" s="14" t="s">
        <v>30</v>
      </c>
      <c r="AX280" s="14" t="s">
        <v>73</v>
      </c>
      <c r="AY280" s="190" t="s">
        <v>185</v>
      </c>
    </row>
    <row r="281" spans="2:51" s="14" customFormat="1" ht="11.25">
      <c r="B281" s="189"/>
      <c r="D281" s="182" t="s">
        <v>194</v>
      </c>
      <c r="E281" s="190" t="s">
        <v>1</v>
      </c>
      <c r="F281" s="191" t="s">
        <v>391</v>
      </c>
      <c r="H281" s="192">
        <v>1.575</v>
      </c>
      <c r="I281" s="193"/>
      <c r="L281" s="189"/>
      <c r="M281" s="194"/>
      <c r="N281" s="195"/>
      <c r="O281" s="195"/>
      <c r="P281" s="195"/>
      <c r="Q281" s="195"/>
      <c r="R281" s="195"/>
      <c r="S281" s="195"/>
      <c r="T281" s="196"/>
      <c r="AT281" s="190" t="s">
        <v>194</v>
      </c>
      <c r="AU281" s="190" t="s">
        <v>82</v>
      </c>
      <c r="AV281" s="14" t="s">
        <v>82</v>
      </c>
      <c r="AW281" s="14" t="s">
        <v>30</v>
      </c>
      <c r="AX281" s="14" t="s">
        <v>73</v>
      </c>
      <c r="AY281" s="190" t="s">
        <v>185</v>
      </c>
    </row>
    <row r="282" spans="2:51" s="14" customFormat="1" ht="22.5">
      <c r="B282" s="189"/>
      <c r="D282" s="182" t="s">
        <v>194</v>
      </c>
      <c r="E282" s="190" t="s">
        <v>1</v>
      </c>
      <c r="F282" s="191" t="s">
        <v>392</v>
      </c>
      <c r="H282" s="192">
        <v>0.13100000000000001</v>
      </c>
      <c r="I282" s="193"/>
      <c r="L282" s="189"/>
      <c r="M282" s="194"/>
      <c r="N282" s="195"/>
      <c r="O282" s="195"/>
      <c r="P282" s="195"/>
      <c r="Q282" s="195"/>
      <c r="R282" s="195"/>
      <c r="S282" s="195"/>
      <c r="T282" s="196"/>
      <c r="AT282" s="190" t="s">
        <v>194</v>
      </c>
      <c r="AU282" s="190" t="s">
        <v>82</v>
      </c>
      <c r="AV282" s="14" t="s">
        <v>82</v>
      </c>
      <c r="AW282" s="14" t="s">
        <v>30</v>
      </c>
      <c r="AX282" s="14" t="s">
        <v>73</v>
      </c>
      <c r="AY282" s="190" t="s">
        <v>185</v>
      </c>
    </row>
    <row r="283" spans="2:51" s="14" customFormat="1" ht="11.25">
      <c r="B283" s="189"/>
      <c r="D283" s="182" t="s">
        <v>194</v>
      </c>
      <c r="E283" s="190" t="s">
        <v>1</v>
      </c>
      <c r="F283" s="191" t="s">
        <v>393</v>
      </c>
      <c r="H283" s="192">
        <v>54</v>
      </c>
      <c r="I283" s="193"/>
      <c r="L283" s="189"/>
      <c r="M283" s="194"/>
      <c r="N283" s="195"/>
      <c r="O283" s="195"/>
      <c r="P283" s="195"/>
      <c r="Q283" s="195"/>
      <c r="R283" s="195"/>
      <c r="S283" s="195"/>
      <c r="T283" s="196"/>
      <c r="AT283" s="190" t="s">
        <v>194</v>
      </c>
      <c r="AU283" s="190" t="s">
        <v>82</v>
      </c>
      <c r="AV283" s="14" t="s">
        <v>82</v>
      </c>
      <c r="AW283" s="14" t="s">
        <v>30</v>
      </c>
      <c r="AX283" s="14" t="s">
        <v>73</v>
      </c>
      <c r="AY283" s="190" t="s">
        <v>185</v>
      </c>
    </row>
    <row r="284" spans="2:51" s="14" customFormat="1" ht="11.25">
      <c r="B284" s="189"/>
      <c r="D284" s="182" t="s">
        <v>194</v>
      </c>
      <c r="E284" s="190" t="s">
        <v>1</v>
      </c>
      <c r="F284" s="191" t="s">
        <v>394</v>
      </c>
      <c r="H284" s="192">
        <v>9.6</v>
      </c>
      <c r="I284" s="193"/>
      <c r="L284" s="189"/>
      <c r="M284" s="194"/>
      <c r="N284" s="195"/>
      <c r="O284" s="195"/>
      <c r="P284" s="195"/>
      <c r="Q284" s="195"/>
      <c r="R284" s="195"/>
      <c r="S284" s="195"/>
      <c r="T284" s="196"/>
      <c r="AT284" s="190" t="s">
        <v>194</v>
      </c>
      <c r="AU284" s="190" t="s">
        <v>82</v>
      </c>
      <c r="AV284" s="14" t="s">
        <v>82</v>
      </c>
      <c r="AW284" s="14" t="s">
        <v>30</v>
      </c>
      <c r="AX284" s="14" t="s">
        <v>73</v>
      </c>
      <c r="AY284" s="190" t="s">
        <v>185</v>
      </c>
    </row>
    <row r="285" spans="2:51" s="15" customFormat="1" ht="11.25">
      <c r="B285" s="197"/>
      <c r="D285" s="182" t="s">
        <v>194</v>
      </c>
      <c r="E285" s="198" t="s">
        <v>145</v>
      </c>
      <c r="F285" s="199" t="s">
        <v>146</v>
      </c>
      <c r="H285" s="200">
        <v>317.26400000000001</v>
      </c>
      <c r="I285" s="201"/>
      <c r="L285" s="197"/>
      <c r="M285" s="202"/>
      <c r="N285" s="203"/>
      <c r="O285" s="203"/>
      <c r="P285" s="203"/>
      <c r="Q285" s="203"/>
      <c r="R285" s="203"/>
      <c r="S285" s="203"/>
      <c r="T285" s="204"/>
      <c r="AT285" s="198" t="s">
        <v>194</v>
      </c>
      <c r="AU285" s="198" t="s">
        <v>82</v>
      </c>
      <c r="AV285" s="15" t="s">
        <v>192</v>
      </c>
      <c r="AW285" s="15" t="s">
        <v>30</v>
      </c>
      <c r="AX285" s="15" t="s">
        <v>73</v>
      </c>
      <c r="AY285" s="198" t="s">
        <v>185</v>
      </c>
    </row>
    <row r="286" spans="2:51" s="14" customFormat="1" ht="33.75">
      <c r="B286" s="189"/>
      <c r="D286" s="182" t="s">
        <v>194</v>
      </c>
      <c r="E286" s="190" t="s">
        <v>139</v>
      </c>
      <c r="F286" s="191" t="s">
        <v>395</v>
      </c>
      <c r="H286" s="192">
        <v>93.864000000000004</v>
      </c>
      <c r="I286" s="193"/>
      <c r="L286" s="189"/>
      <c r="M286" s="194"/>
      <c r="N286" s="195"/>
      <c r="O286" s="195"/>
      <c r="P286" s="195"/>
      <c r="Q286" s="195"/>
      <c r="R286" s="195"/>
      <c r="S286" s="195"/>
      <c r="T286" s="196"/>
      <c r="AT286" s="190" t="s">
        <v>194</v>
      </c>
      <c r="AU286" s="190" t="s">
        <v>82</v>
      </c>
      <c r="AV286" s="14" t="s">
        <v>82</v>
      </c>
      <c r="AW286" s="14" t="s">
        <v>30</v>
      </c>
      <c r="AX286" s="14" t="s">
        <v>73</v>
      </c>
      <c r="AY286" s="190" t="s">
        <v>185</v>
      </c>
    </row>
    <row r="287" spans="2:51" s="14" customFormat="1" ht="11.25">
      <c r="B287" s="189"/>
      <c r="D287" s="182" t="s">
        <v>194</v>
      </c>
      <c r="E287" s="190" t="s">
        <v>141</v>
      </c>
      <c r="F287" s="191" t="s">
        <v>396</v>
      </c>
      <c r="H287" s="192">
        <v>411.12799999999999</v>
      </c>
      <c r="I287" s="193"/>
      <c r="L287" s="189"/>
      <c r="M287" s="194"/>
      <c r="N287" s="195"/>
      <c r="O287" s="195"/>
      <c r="P287" s="195"/>
      <c r="Q287" s="195"/>
      <c r="R287" s="195"/>
      <c r="S287" s="195"/>
      <c r="T287" s="196"/>
      <c r="AT287" s="190" t="s">
        <v>194</v>
      </c>
      <c r="AU287" s="190" t="s">
        <v>82</v>
      </c>
      <c r="AV287" s="14" t="s">
        <v>82</v>
      </c>
      <c r="AW287" s="14" t="s">
        <v>30</v>
      </c>
      <c r="AX287" s="14" t="s">
        <v>73</v>
      </c>
      <c r="AY287" s="190" t="s">
        <v>185</v>
      </c>
    </row>
    <row r="288" spans="2:51" s="14" customFormat="1" ht="11.25">
      <c r="B288" s="189"/>
      <c r="D288" s="182" t="s">
        <v>194</v>
      </c>
      <c r="E288" s="190" t="s">
        <v>1</v>
      </c>
      <c r="F288" s="191" t="s">
        <v>397</v>
      </c>
      <c r="H288" s="192">
        <v>328.90199999999999</v>
      </c>
      <c r="I288" s="193"/>
      <c r="L288" s="189"/>
      <c r="M288" s="194"/>
      <c r="N288" s="195"/>
      <c r="O288" s="195"/>
      <c r="P288" s="195"/>
      <c r="Q288" s="195"/>
      <c r="R288" s="195"/>
      <c r="S288" s="195"/>
      <c r="T288" s="196"/>
      <c r="AT288" s="190" t="s">
        <v>194</v>
      </c>
      <c r="AU288" s="190" t="s">
        <v>82</v>
      </c>
      <c r="AV288" s="14" t="s">
        <v>82</v>
      </c>
      <c r="AW288" s="14" t="s">
        <v>30</v>
      </c>
      <c r="AX288" s="14" t="s">
        <v>80</v>
      </c>
      <c r="AY288" s="190" t="s">
        <v>185</v>
      </c>
    </row>
    <row r="289" spans="1:65" s="2" customFormat="1" ht="21.75" customHeight="1">
      <c r="A289" s="33"/>
      <c r="B289" s="167"/>
      <c r="C289" s="168" t="s">
        <v>398</v>
      </c>
      <c r="D289" s="168" t="s">
        <v>187</v>
      </c>
      <c r="E289" s="169" t="s">
        <v>399</v>
      </c>
      <c r="F289" s="170" t="s">
        <v>400</v>
      </c>
      <c r="G289" s="171" t="s">
        <v>262</v>
      </c>
      <c r="H289" s="172">
        <v>10524.877</v>
      </c>
      <c r="I289" s="173"/>
      <c r="J289" s="174">
        <f>ROUND(I289*H289,2)</f>
        <v>0</v>
      </c>
      <c r="K289" s="170" t="s">
        <v>191</v>
      </c>
      <c r="L289" s="34"/>
      <c r="M289" s="175" t="s">
        <v>1</v>
      </c>
      <c r="N289" s="176" t="s">
        <v>38</v>
      </c>
      <c r="O289" s="59"/>
      <c r="P289" s="177">
        <f>O289*H289</f>
        <v>0</v>
      </c>
      <c r="Q289" s="177">
        <v>0</v>
      </c>
      <c r="R289" s="177">
        <f>Q289*H289</f>
        <v>0</v>
      </c>
      <c r="S289" s="177">
        <v>0</v>
      </c>
      <c r="T289" s="178">
        <f>S289*H289</f>
        <v>0</v>
      </c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R289" s="179" t="s">
        <v>192</v>
      </c>
      <c r="AT289" s="179" t="s">
        <v>187</v>
      </c>
      <c r="AU289" s="179" t="s">
        <v>82</v>
      </c>
      <c r="AY289" s="18" t="s">
        <v>185</v>
      </c>
      <c r="BE289" s="180">
        <f>IF(N289="základní",J289,0)</f>
        <v>0</v>
      </c>
      <c r="BF289" s="180">
        <f>IF(N289="snížená",J289,0)</f>
        <v>0</v>
      </c>
      <c r="BG289" s="180">
        <f>IF(N289="zákl. přenesená",J289,0)</f>
        <v>0</v>
      </c>
      <c r="BH289" s="180">
        <f>IF(N289="sníž. přenesená",J289,0)</f>
        <v>0</v>
      </c>
      <c r="BI289" s="180">
        <f>IF(N289="nulová",J289,0)</f>
        <v>0</v>
      </c>
      <c r="BJ289" s="18" t="s">
        <v>80</v>
      </c>
      <c r="BK289" s="180">
        <f>ROUND(I289*H289,2)</f>
        <v>0</v>
      </c>
      <c r="BL289" s="18" t="s">
        <v>192</v>
      </c>
      <c r="BM289" s="179" t="s">
        <v>401</v>
      </c>
    </row>
    <row r="290" spans="1:65" s="14" customFormat="1" ht="11.25">
      <c r="B290" s="189"/>
      <c r="D290" s="182" t="s">
        <v>194</v>
      </c>
      <c r="E290" s="190" t="s">
        <v>1</v>
      </c>
      <c r="F290" s="191" t="s">
        <v>402</v>
      </c>
      <c r="H290" s="192">
        <v>10524.877</v>
      </c>
      <c r="I290" s="193"/>
      <c r="L290" s="189"/>
      <c r="M290" s="194"/>
      <c r="N290" s="195"/>
      <c r="O290" s="195"/>
      <c r="P290" s="195"/>
      <c r="Q290" s="195"/>
      <c r="R290" s="195"/>
      <c r="S290" s="195"/>
      <c r="T290" s="196"/>
      <c r="AT290" s="190" t="s">
        <v>194</v>
      </c>
      <c r="AU290" s="190" t="s">
        <v>82</v>
      </c>
      <c r="AV290" s="14" t="s">
        <v>82</v>
      </c>
      <c r="AW290" s="14" t="s">
        <v>30</v>
      </c>
      <c r="AX290" s="14" t="s">
        <v>80</v>
      </c>
      <c r="AY290" s="190" t="s">
        <v>185</v>
      </c>
    </row>
    <row r="291" spans="1:65" s="2" customFormat="1" ht="21.75" customHeight="1">
      <c r="A291" s="33"/>
      <c r="B291" s="167"/>
      <c r="C291" s="168" t="s">
        <v>403</v>
      </c>
      <c r="D291" s="168" t="s">
        <v>187</v>
      </c>
      <c r="E291" s="169" t="s">
        <v>404</v>
      </c>
      <c r="F291" s="170" t="s">
        <v>405</v>
      </c>
      <c r="G291" s="171" t="s">
        <v>262</v>
      </c>
      <c r="H291" s="172">
        <v>82.225999999999999</v>
      </c>
      <c r="I291" s="173"/>
      <c r="J291" s="174">
        <f>ROUND(I291*H291,2)</f>
        <v>0</v>
      </c>
      <c r="K291" s="170" t="s">
        <v>191</v>
      </c>
      <c r="L291" s="34"/>
      <c r="M291" s="175" t="s">
        <v>1</v>
      </c>
      <c r="N291" s="176" t="s">
        <v>38</v>
      </c>
      <c r="O291" s="59"/>
      <c r="P291" s="177">
        <f>O291*H291</f>
        <v>0</v>
      </c>
      <c r="Q291" s="177">
        <v>0</v>
      </c>
      <c r="R291" s="177">
        <f>Q291*H291</f>
        <v>0</v>
      </c>
      <c r="S291" s="177">
        <v>0</v>
      </c>
      <c r="T291" s="178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79" t="s">
        <v>192</v>
      </c>
      <c r="AT291" s="179" t="s">
        <v>187</v>
      </c>
      <c r="AU291" s="179" t="s">
        <v>82</v>
      </c>
      <c r="AY291" s="18" t="s">
        <v>185</v>
      </c>
      <c r="BE291" s="180">
        <f>IF(N291="základní",J291,0)</f>
        <v>0</v>
      </c>
      <c r="BF291" s="180">
        <f>IF(N291="snížená",J291,0)</f>
        <v>0</v>
      </c>
      <c r="BG291" s="180">
        <f>IF(N291="zákl. přenesená",J291,0)</f>
        <v>0</v>
      </c>
      <c r="BH291" s="180">
        <f>IF(N291="sníž. přenesená",J291,0)</f>
        <v>0</v>
      </c>
      <c r="BI291" s="180">
        <f>IF(N291="nulová",J291,0)</f>
        <v>0</v>
      </c>
      <c r="BJ291" s="18" t="s">
        <v>80</v>
      </c>
      <c r="BK291" s="180">
        <f>ROUND(I291*H291,2)</f>
        <v>0</v>
      </c>
      <c r="BL291" s="18" t="s">
        <v>192</v>
      </c>
      <c r="BM291" s="179" t="s">
        <v>406</v>
      </c>
    </row>
    <row r="292" spans="1:65" s="14" customFormat="1" ht="11.25">
      <c r="B292" s="189"/>
      <c r="D292" s="182" t="s">
        <v>194</v>
      </c>
      <c r="E292" s="190" t="s">
        <v>1</v>
      </c>
      <c r="F292" s="191" t="s">
        <v>407</v>
      </c>
      <c r="H292" s="192">
        <v>82.225999999999999</v>
      </c>
      <c r="I292" s="193"/>
      <c r="L292" s="189"/>
      <c r="M292" s="194"/>
      <c r="N292" s="195"/>
      <c r="O292" s="195"/>
      <c r="P292" s="195"/>
      <c r="Q292" s="195"/>
      <c r="R292" s="195"/>
      <c r="S292" s="195"/>
      <c r="T292" s="196"/>
      <c r="AT292" s="190" t="s">
        <v>194</v>
      </c>
      <c r="AU292" s="190" t="s">
        <v>82</v>
      </c>
      <c r="AV292" s="14" t="s">
        <v>82</v>
      </c>
      <c r="AW292" s="14" t="s">
        <v>30</v>
      </c>
      <c r="AX292" s="14" t="s">
        <v>80</v>
      </c>
      <c r="AY292" s="190" t="s">
        <v>185</v>
      </c>
    </row>
    <row r="293" spans="1:65" s="2" customFormat="1" ht="21.75" customHeight="1">
      <c r="A293" s="33"/>
      <c r="B293" s="167"/>
      <c r="C293" s="168" t="s">
        <v>408</v>
      </c>
      <c r="D293" s="168" t="s">
        <v>187</v>
      </c>
      <c r="E293" s="169" t="s">
        <v>409</v>
      </c>
      <c r="F293" s="170" t="s">
        <v>410</v>
      </c>
      <c r="G293" s="171" t="s">
        <v>262</v>
      </c>
      <c r="H293" s="172">
        <v>2631.2190000000001</v>
      </c>
      <c r="I293" s="173"/>
      <c r="J293" s="174">
        <f>ROUND(I293*H293,2)</f>
        <v>0</v>
      </c>
      <c r="K293" s="170" t="s">
        <v>191</v>
      </c>
      <c r="L293" s="34"/>
      <c r="M293" s="175" t="s">
        <v>1</v>
      </c>
      <c r="N293" s="176" t="s">
        <v>38</v>
      </c>
      <c r="O293" s="59"/>
      <c r="P293" s="177">
        <f>O293*H293</f>
        <v>0</v>
      </c>
      <c r="Q293" s="177">
        <v>0</v>
      </c>
      <c r="R293" s="177">
        <f>Q293*H293</f>
        <v>0</v>
      </c>
      <c r="S293" s="177">
        <v>0</v>
      </c>
      <c r="T293" s="178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79" t="s">
        <v>192</v>
      </c>
      <c r="AT293" s="179" t="s">
        <v>187</v>
      </c>
      <c r="AU293" s="179" t="s">
        <v>82</v>
      </c>
      <c r="AY293" s="18" t="s">
        <v>185</v>
      </c>
      <c r="BE293" s="180">
        <f>IF(N293="základní",J293,0)</f>
        <v>0</v>
      </c>
      <c r="BF293" s="180">
        <f>IF(N293="snížená",J293,0)</f>
        <v>0</v>
      </c>
      <c r="BG293" s="180">
        <f>IF(N293="zákl. přenesená",J293,0)</f>
        <v>0</v>
      </c>
      <c r="BH293" s="180">
        <f>IF(N293="sníž. přenesená",J293,0)</f>
        <v>0</v>
      </c>
      <c r="BI293" s="180">
        <f>IF(N293="nulová",J293,0)</f>
        <v>0</v>
      </c>
      <c r="BJ293" s="18" t="s">
        <v>80</v>
      </c>
      <c r="BK293" s="180">
        <f>ROUND(I293*H293,2)</f>
        <v>0</v>
      </c>
      <c r="BL293" s="18" t="s">
        <v>192</v>
      </c>
      <c r="BM293" s="179" t="s">
        <v>411</v>
      </c>
    </row>
    <row r="294" spans="1:65" s="14" customFormat="1" ht="11.25">
      <c r="B294" s="189"/>
      <c r="D294" s="182" t="s">
        <v>194</v>
      </c>
      <c r="E294" s="190" t="s">
        <v>1</v>
      </c>
      <c r="F294" s="191" t="s">
        <v>412</v>
      </c>
      <c r="H294" s="192">
        <v>2631.2190000000001</v>
      </c>
      <c r="I294" s="193"/>
      <c r="L294" s="189"/>
      <c r="M294" s="194"/>
      <c r="N294" s="195"/>
      <c r="O294" s="195"/>
      <c r="P294" s="195"/>
      <c r="Q294" s="195"/>
      <c r="R294" s="195"/>
      <c r="S294" s="195"/>
      <c r="T294" s="196"/>
      <c r="AT294" s="190" t="s">
        <v>194</v>
      </c>
      <c r="AU294" s="190" t="s">
        <v>82</v>
      </c>
      <c r="AV294" s="14" t="s">
        <v>82</v>
      </c>
      <c r="AW294" s="14" t="s">
        <v>30</v>
      </c>
      <c r="AX294" s="14" t="s">
        <v>80</v>
      </c>
      <c r="AY294" s="190" t="s">
        <v>185</v>
      </c>
    </row>
    <row r="295" spans="1:65" s="2" customFormat="1" ht="16.5" customHeight="1">
      <c r="A295" s="33"/>
      <c r="B295" s="167"/>
      <c r="C295" s="168" t="s">
        <v>413</v>
      </c>
      <c r="D295" s="168" t="s">
        <v>187</v>
      </c>
      <c r="E295" s="169" t="s">
        <v>414</v>
      </c>
      <c r="F295" s="170" t="s">
        <v>415</v>
      </c>
      <c r="G295" s="171" t="s">
        <v>262</v>
      </c>
      <c r="H295" s="172">
        <v>328.90199999999999</v>
      </c>
      <c r="I295" s="173"/>
      <c r="J295" s="174">
        <f>ROUND(I295*H295,2)</f>
        <v>0</v>
      </c>
      <c r="K295" s="170" t="s">
        <v>191</v>
      </c>
      <c r="L295" s="34"/>
      <c r="M295" s="175" t="s">
        <v>1</v>
      </c>
      <c r="N295" s="176" t="s">
        <v>38</v>
      </c>
      <c r="O295" s="59"/>
      <c r="P295" s="177">
        <f>O295*H295</f>
        <v>0</v>
      </c>
      <c r="Q295" s="177">
        <v>0</v>
      </c>
      <c r="R295" s="177">
        <f>Q295*H295</f>
        <v>0</v>
      </c>
      <c r="S295" s="177">
        <v>0</v>
      </c>
      <c r="T295" s="178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79" t="s">
        <v>192</v>
      </c>
      <c r="AT295" s="179" t="s">
        <v>187</v>
      </c>
      <c r="AU295" s="179" t="s">
        <v>82</v>
      </c>
      <c r="AY295" s="18" t="s">
        <v>185</v>
      </c>
      <c r="BE295" s="180">
        <f>IF(N295="základní",J295,0)</f>
        <v>0</v>
      </c>
      <c r="BF295" s="180">
        <f>IF(N295="snížená",J295,0)</f>
        <v>0</v>
      </c>
      <c r="BG295" s="180">
        <f>IF(N295="zákl. přenesená",J295,0)</f>
        <v>0</v>
      </c>
      <c r="BH295" s="180">
        <f>IF(N295="sníž. přenesená",J295,0)</f>
        <v>0</v>
      </c>
      <c r="BI295" s="180">
        <f>IF(N295="nulová",J295,0)</f>
        <v>0</v>
      </c>
      <c r="BJ295" s="18" t="s">
        <v>80</v>
      </c>
      <c r="BK295" s="180">
        <f>ROUND(I295*H295,2)</f>
        <v>0</v>
      </c>
      <c r="BL295" s="18" t="s">
        <v>192</v>
      </c>
      <c r="BM295" s="179" t="s">
        <v>416</v>
      </c>
    </row>
    <row r="296" spans="1:65" s="14" customFormat="1" ht="11.25">
      <c r="B296" s="189"/>
      <c r="D296" s="182" t="s">
        <v>194</v>
      </c>
      <c r="E296" s="190" t="s">
        <v>1</v>
      </c>
      <c r="F296" s="191" t="s">
        <v>397</v>
      </c>
      <c r="H296" s="192">
        <v>328.90199999999999</v>
      </c>
      <c r="I296" s="193"/>
      <c r="L296" s="189"/>
      <c r="M296" s="194"/>
      <c r="N296" s="195"/>
      <c r="O296" s="195"/>
      <c r="P296" s="195"/>
      <c r="Q296" s="195"/>
      <c r="R296" s="195"/>
      <c r="S296" s="195"/>
      <c r="T296" s="196"/>
      <c r="AT296" s="190" t="s">
        <v>194</v>
      </c>
      <c r="AU296" s="190" t="s">
        <v>82</v>
      </c>
      <c r="AV296" s="14" t="s">
        <v>82</v>
      </c>
      <c r="AW296" s="14" t="s">
        <v>30</v>
      </c>
      <c r="AX296" s="14" t="s">
        <v>80</v>
      </c>
      <c r="AY296" s="190" t="s">
        <v>185</v>
      </c>
    </row>
    <row r="297" spans="1:65" s="2" customFormat="1" ht="16.5" customHeight="1">
      <c r="A297" s="33"/>
      <c r="B297" s="167"/>
      <c r="C297" s="168" t="s">
        <v>417</v>
      </c>
      <c r="D297" s="168" t="s">
        <v>187</v>
      </c>
      <c r="E297" s="169" t="s">
        <v>418</v>
      </c>
      <c r="F297" s="170" t="s">
        <v>419</v>
      </c>
      <c r="G297" s="171" t="s">
        <v>262</v>
      </c>
      <c r="H297" s="172">
        <v>82.225999999999999</v>
      </c>
      <c r="I297" s="173"/>
      <c r="J297" s="174">
        <f>ROUND(I297*H297,2)</f>
        <v>0</v>
      </c>
      <c r="K297" s="170" t="s">
        <v>191</v>
      </c>
      <c r="L297" s="34"/>
      <c r="M297" s="175" t="s">
        <v>1</v>
      </c>
      <c r="N297" s="176" t="s">
        <v>38</v>
      </c>
      <c r="O297" s="59"/>
      <c r="P297" s="177">
        <f>O297*H297</f>
        <v>0</v>
      </c>
      <c r="Q297" s="177">
        <v>0</v>
      </c>
      <c r="R297" s="177">
        <f>Q297*H297</f>
        <v>0</v>
      </c>
      <c r="S297" s="177">
        <v>0</v>
      </c>
      <c r="T297" s="178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79" t="s">
        <v>192</v>
      </c>
      <c r="AT297" s="179" t="s">
        <v>187</v>
      </c>
      <c r="AU297" s="179" t="s">
        <v>82</v>
      </c>
      <c r="AY297" s="18" t="s">
        <v>185</v>
      </c>
      <c r="BE297" s="180">
        <f>IF(N297="základní",J297,0)</f>
        <v>0</v>
      </c>
      <c r="BF297" s="180">
        <f>IF(N297="snížená",J297,0)</f>
        <v>0</v>
      </c>
      <c r="BG297" s="180">
        <f>IF(N297="zákl. přenesená",J297,0)</f>
        <v>0</v>
      </c>
      <c r="BH297" s="180">
        <f>IF(N297="sníž. přenesená",J297,0)</f>
        <v>0</v>
      </c>
      <c r="BI297" s="180">
        <f>IF(N297="nulová",J297,0)</f>
        <v>0</v>
      </c>
      <c r="BJ297" s="18" t="s">
        <v>80</v>
      </c>
      <c r="BK297" s="180">
        <f>ROUND(I297*H297,2)</f>
        <v>0</v>
      </c>
      <c r="BL297" s="18" t="s">
        <v>192</v>
      </c>
      <c r="BM297" s="179" t="s">
        <v>420</v>
      </c>
    </row>
    <row r="298" spans="1:65" s="14" customFormat="1" ht="11.25">
      <c r="B298" s="189"/>
      <c r="D298" s="182" t="s">
        <v>194</v>
      </c>
      <c r="E298" s="190" t="s">
        <v>1</v>
      </c>
      <c r="F298" s="191" t="s">
        <v>407</v>
      </c>
      <c r="H298" s="192">
        <v>82.225999999999999</v>
      </c>
      <c r="I298" s="193"/>
      <c r="L298" s="189"/>
      <c r="M298" s="194"/>
      <c r="N298" s="195"/>
      <c r="O298" s="195"/>
      <c r="P298" s="195"/>
      <c r="Q298" s="195"/>
      <c r="R298" s="195"/>
      <c r="S298" s="195"/>
      <c r="T298" s="196"/>
      <c r="AT298" s="190" t="s">
        <v>194</v>
      </c>
      <c r="AU298" s="190" t="s">
        <v>82</v>
      </c>
      <c r="AV298" s="14" t="s">
        <v>82</v>
      </c>
      <c r="AW298" s="14" t="s">
        <v>30</v>
      </c>
      <c r="AX298" s="14" t="s">
        <v>80</v>
      </c>
      <c r="AY298" s="190" t="s">
        <v>185</v>
      </c>
    </row>
    <row r="299" spans="1:65" s="2" customFormat="1" ht="16.5" customHeight="1">
      <c r="A299" s="33"/>
      <c r="B299" s="167"/>
      <c r="C299" s="168" t="s">
        <v>421</v>
      </c>
      <c r="D299" s="168" t="s">
        <v>187</v>
      </c>
      <c r="E299" s="169" t="s">
        <v>422</v>
      </c>
      <c r="F299" s="170" t="s">
        <v>423</v>
      </c>
      <c r="G299" s="171" t="s">
        <v>294</v>
      </c>
      <c r="H299" s="172">
        <v>411.12799999999999</v>
      </c>
      <c r="I299" s="173"/>
      <c r="J299" s="174">
        <f>ROUND(I299*H299,2)</f>
        <v>0</v>
      </c>
      <c r="K299" s="170" t="s">
        <v>191</v>
      </c>
      <c r="L299" s="34"/>
      <c r="M299" s="175" t="s">
        <v>1</v>
      </c>
      <c r="N299" s="176" t="s">
        <v>38</v>
      </c>
      <c r="O299" s="59"/>
      <c r="P299" s="177">
        <f>O299*H299</f>
        <v>0</v>
      </c>
      <c r="Q299" s="177">
        <v>0</v>
      </c>
      <c r="R299" s="177">
        <f>Q299*H299</f>
        <v>0</v>
      </c>
      <c r="S299" s="177">
        <v>0</v>
      </c>
      <c r="T299" s="178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79" t="s">
        <v>192</v>
      </c>
      <c r="AT299" s="179" t="s">
        <v>187</v>
      </c>
      <c r="AU299" s="179" t="s">
        <v>82</v>
      </c>
      <c r="AY299" s="18" t="s">
        <v>185</v>
      </c>
      <c r="BE299" s="180">
        <f>IF(N299="základní",J299,0)</f>
        <v>0</v>
      </c>
      <c r="BF299" s="180">
        <f>IF(N299="snížená",J299,0)</f>
        <v>0</v>
      </c>
      <c r="BG299" s="180">
        <f>IF(N299="zákl. přenesená",J299,0)</f>
        <v>0</v>
      </c>
      <c r="BH299" s="180">
        <f>IF(N299="sníž. přenesená",J299,0)</f>
        <v>0</v>
      </c>
      <c r="BI299" s="180">
        <f>IF(N299="nulová",J299,0)</f>
        <v>0</v>
      </c>
      <c r="BJ299" s="18" t="s">
        <v>80</v>
      </c>
      <c r="BK299" s="180">
        <f>ROUND(I299*H299,2)</f>
        <v>0</v>
      </c>
      <c r="BL299" s="18" t="s">
        <v>192</v>
      </c>
      <c r="BM299" s="179" t="s">
        <v>424</v>
      </c>
    </row>
    <row r="300" spans="1:65" s="14" customFormat="1" ht="11.25">
      <c r="B300" s="189"/>
      <c r="D300" s="182" t="s">
        <v>194</v>
      </c>
      <c r="E300" s="190" t="s">
        <v>1</v>
      </c>
      <c r="F300" s="191" t="s">
        <v>141</v>
      </c>
      <c r="H300" s="192">
        <v>411.12799999999999</v>
      </c>
      <c r="I300" s="193"/>
      <c r="L300" s="189"/>
      <c r="M300" s="194"/>
      <c r="N300" s="195"/>
      <c r="O300" s="195"/>
      <c r="P300" s="195"/>
      <c r="Q300" s="195"/>
      <c r="R300" s="195"/>
      <c r="S300" s="195"/>
      <c r="T300" s="196"/>
      <c r="AT300" s="190" t="s">
        <v>194</v>
      </c>
      <c r="AU300" s="190" t="s">
        <v>82</v>
      </c>
      <c r="AV300" s="14" t="s">
        <v>82</v>
      </c>
      <c r="AW300" s="14" t="s">
        <v>30</v>
      </c>
      <c r="AX300" s="14" t="s">
        <v>80</v>
      </c>
      <c r="AY300" s="190" t="s">
        <v>185</v>
      </c>
    </row>
    <row r="301" spans="1:65" s="2" customFormat="1" ht="21.75" customHeight="1">
      <c r="A301" s="33"/>
      <c r="B301" s="167"/>
      <c r="C301" s="168" t="s">
        <v>425</v>
      </c>
      <c r="D301" s="168" t="s">
        <v>187</v>
      </c>
      <c r="E301" s="169" t="s">
        <v>426</v>
      </c>
      <c r="F301" s="170" t="s">
        <v>427</v>
      </c>
      <c r="G301" s="171" t="s">
        <v>428</v>
      </c>
      <c r="H301" s="172">
        <v>740.03</v>
      </c>
      <c r="I301" s="173"/>
      <c r="J301" s="174">
        <f>ROUND(I301*H301,2)</f>
        <v>0</v>
      </c>
      <c r="K301" s="170" t="s">
        <v>191</v>
      </c>
      <c r="L301" s="34"/>
      <c r="M301" s="175" t="s">
        <v>1</v>
      </c>
      <c r="N301" s="176" t="s">
        <v>38</v>
      </c>
      <c r="O301" s="59"/>
      <c r="P301" s="177">
        <f>O301*H301</f>
        <v>0</v>
      </c>
      <c r="Q301" s="177">
        <v>0</v>
      </c>
      <c r="R301" s="177">
        <f>Q301*H301</f>
        <v>0</v>
      </c>
      <c r="S301" s="177">
        <v>0</v>
      </c>
      <c r="T301" s="178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79" t="s">
        <v>192</v>
      </c>
      <c r="AT301" s="179" t="s">
        <v>187</v>
      </c>
      <c r="AU301" s="179" t="s">
        <v>82</v>
      </c>
      <c r="AY301" s="18" t="s">
        <v>185</v>
      </c>
      <c r="BE301" s="180">
        <f>IF(N301="základní",J301,0)</f>
        <v>0</v>
      </c>
      <c r="BF301" s="180">
        <f>IF(N301="snížená",J301,0)</f>
        <v>0</v>
      </c>
      <c r="BG301" s="180">
        <f>IF(N301="zákl. přenesená",J301,0)</f>
        <v>0</v>
      </c>
      <c r="BH301" s="180">
        <f>IF(N301="sníž. přenesená",J301,0)</f>
        <v>0</v>
      </c>
      <c r="BI301" s="180">
        <f>IF(N301="nulová",J301,0)</f>
        <v>0</v>
      </c>
      <c r="BJ301" s="18" t="s">
        <v>80</v>
      </c>
      <c r="BK301" s="180">
        <f>ROUND(I301*H301,2)</f>
        <v>0</v>
      </c>
      <c r="BL301" s="18" t="s">
        <v>192</v>
      </c>
      <c r="BM301" s="179" t="s">
        <v>429</v>
      </c>
    </row>
    <row r="302" spans="1:65" s="14" customFormat="1" ht="11.25">
      <c r="B302" s="189"/>
      <c r="D302" s="182" t="s">
        <v>194</v>
      </c>
      <c r="E302" s="190" t="s">
        <v>1</v>
      </c>
      <c r="F302" s="191" t="s">
        <v>430</v>
      </c>
      <c r="H302" s="192">
        <v>740.03</v>
      </c>
      <c r="I302" s="193"/>
      <c r="L302" s="189"/>
      <c r="M302" s="194"/>
      <c r="N302" s="195"/>
      <c r="O302" s="195"/>
      <c r="P302" s="195"/>
      <c r="Q302" s="195"/>
      <c r="R302" s="195"/>
      <c r="S302" s="195"/>
      <c r="T302" s="196"/>
      <c r="AT302" s="190" t="s">
        <v>194</v>
      </c>
      <c r="AU302" s="190" t="s">
        <v>82</v>
      </c>
      <c r="AV302" s="14" t="s">
        <v>82</v>
      </c>
      <c r="AW302" s="14" t="s">
        <v>30</v>
      </c>
      <c r="AX302" s="14" t="s">
        <v>80</v>
      </c>
      <c r="AY302" s="190" t="s">
        <v>185</v>
      </c>
    </row>
    <row r="303" spans="1:65" s="2" customFormat="1" ht="21.75" customHeight="1">
      <c r="A303" s="33"/>
      <c r="B303" s="167"/>
      <c r="C303" s="168" t="s">
        <v>431</v>
      </c>
      <c r="D303" s="168" t="s">
        <v>187</v>
      </c>
      <c r="E303" s="169" t="s">
        <v>432</v>
      </c>
      <c r="F303" s="170" t="s">
        <v>433</v>
      </c>
      <c r="G303" s="171" t="s">
        <v>294</v>
      </c>
      <c r="H303" s="172">
        <v>581.41</v>
      </c>
      <c r="I303" s="173"/>
      <c r="J303" s="174">
        <f>ROUND(I303*H303,2)</f>
        <v>0</v>
      </c>
      <c r="K303" s="170" t="s">
        <v>191</v>
      </c>
      <c r="L303" s="34"/>
      <c r="M303" s="175" t="s">
        <v>1</v>
      </c>
      <c r="N303" s="176" t="s">
        <v>38</v>
      </c>
      <c r="O303" s="59"/>
      <c r="P303" s="177">
        <f>O303*H303</f>
        <v>0</v>
      </c>
      <c r="Q303" s="177">
        <v>0</v>
      </c>
      <c r="R303" s="177">
        <f>Q303*H303</f>
        <v>0</v>
      </c>
      <c r="S303" s="177">
        <v>0</v>
      </c>
      <c r="T303" s="178">
        <f>S303*H303</f>
        <v>0</v>
      </c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R303" s="179" t="s">
        <v>192</v>
      </c>
      <c r="AT303" s="179" t="s">
        <v>187</v>
      </c>
      <c r="AU303" s="179" t="s">
        <v>82</v>
      </c>
      <c r="AY303" s="18" t="s">
        <v>185</v>
      </c>
      <c r="BE303" s="180">
        <f>IF(N303="základní",J303,0)</f>
        <v>0</v>
      </c>
      <c r="BF303" s="180">
        <f>IF(N303="snížená",J303,0)</f>
        <v>0</v>
      </c>
      <c r="BG303" s="180">
        <f>IF(N303="zákl. přenesená",J303,0)</f>
        <v>0</v>
      </c>
      <c r="BH303" s="180">
        <f>IF(N303="sníž. přenesená",J303,0)</f>
        <v>0</v>
      </c>
      <c r="BI303" s="180">
        <f>IF(N303="nulová",J303,0)</f>
        <v>0</v>
      </c>
      <c r="BJ303" s="18" t="s">
        <v>80</v>
      </c>
      <c r="BK303" s="180">
        <f>ROUND(I303*H303,2)</f>
        <v>0</v>
      </c>
      <c r="BL303" s="18" t="s">
        <v>192</v>
      </c>
      <c r="BM303" s="179" t="s">
        <v>434</v>
      </c>
    </row>
    <row r="304" spans="1:65" s="14" customFormat="1" ht="11.25">
      <c r="B304" s="189"/>
      <c r="D304" s="182" t="s">
        <v>194</v>
      </c>
      <c r="E304" s="190" t="s">
        <v>1</v>
      </c>
      <c r="F304" s="191" t="s">
        <v>435</v>
      </c>
      <c r="H304" s="192">
        <v>580.03599999999994</v>
      </c>
      <c r="I304" s="193"/>
      <c r="L304" s="189"/>
      <c r="M304" s="194"/>
      <c r="N304" s="195"/>
      <c r="O304" s="195"/>
      <c r="P304" s="195"/>
      <c r="Q304" s="195"/>
      <c r="R304" s="195"/>
      <c r="S304" s="195"/>
      <c r="T304" s="196"/>
      <c r="AT304" s="190" t="s">
        <v>194</v>
      </c>
      <c r="AU304" s="190" t="s">
        <v>82</v>
      </c>
      <c r="AV304" s="14" t="s">
        <v>82</v>
      </c>
      <c r="AW304" s="14" t="s">
        <v>30</v>
      </c>
      <c r="AX304" s="14" t="s">
        <v>73</v>
      </c>
      <c r="AY304" s="190" t="s">
        <v>185</v>
      </c>
    </row>
    <row r="305" spans="1:65" s="14" customFormat="1" ht="11.25">
      <c r="B305" s="189"/>
      <c r="D305" s="182" t="s">
        <v>194</v>
      </c>
      <c r="E305" s="190" t="s">
        <v>148</v>
      </c>
      <c r="F305" s="191" t="s">
        <v>436</v>
      </c>
      <c r="H305" s="192">
        <v>1.3740000000000001</v>
      </c>
      <c r="I305" s="193"/>
      <c r="L305" s="189"/>
      <c r="M305" s="194"/>
      <c r="N305" s="195"/>
      <c r="O305" s="195"/>
      <c r="P305" s="195"/>
      <c r="Q305" s="195"/>
      <c r="R305" s="195"/>
      <c r="S305" s="195"/>
      <c r="T305" s="196"/>
      <c r="AT305" s="190" t="s">
        <v>194</v>
      </c>
      <c r="AU305" s="190" t="s">
        <v>82</v>
      </c>
      <c r="AV305" s="14" t="s">
        <v>82</v>
      </c>
      <c r="AW305" s="14" t="s">
        <v>30</v>
      </c>
      <c r="AX305" s="14" t="s">
        <v>73</v>
      </c>
      <c r="AY305" s="190" t="s">
        <v>185</v>
      </c>
    </row>
    <row r="306" spans="1:65" s="15" customFormat="1" ht="11.25">
      <c r="B306" s="197"/>
      <c r="D306" s="182" t="s">
        <v>194</v>
      </c>
      <c r="E306" s="198" t="s">
        <v>1</v>
      </c>
      <c r="F306" s="199" t="s">
        <v>146</v>
      </c>
      <c r="H306" s="200">
        <v>581.41</v>
      </c>
      <c r="I306" s="201"/>
      <c r="L306" s="197"/>
      <c r="M306" s="202"/>
      <c r="N306" s="203"/>
      <c r="O306" s="203"/>
      <c r="P306" s="203"/>
      <c r="Q306" s="203"/>
      <c r="R306" s="203"/>
      <c r="S306" s="203"/>
      <c r="T306" s="204"/>
      <c r="AT306" s="198" t="s">
        <v>194</v>
      </c>
      <c r="AU306" s="198" t="s">
        <v>82</v>
      </c>
      <c r="AV306" s="15" t="s">
        <v>192</v>
      </c>
      <c r="AW306" s="15" t="s">
        <v>30</v>
      </c>
      <c r="AX306" s="15" t="s">
        <v>80</v>
      </c>
      <c r="AY306" s="198" t="s">
        <v>185</v>
      </c>
    </row>
    <row r="307" spans="1:65" s="2" customFormat="1" ht="21.75" customHeight="1">
      <c r="A307" s="33"/>
      <c r="B307" s="167"/>
      <c r="C307" s="168" t="s">
        <v>437</v>
      </c>
      <c r="D307" s="168" t="s">
        <v>187</v>
      </c>
      <c r="E307" s="169" t="s">
        <v>438</v>
      </c>
      <c r="F307" s="170" t="s">
        <v>439</v>
      </c>
      <c r="G307" s="171" t="s">
        <v>262</v>
      </c>
      <c r="H307" s="172">
        <v>2.5</v>
      </c>
      <c r="I307" s="173"/>
      <c r="J307" s="174">
        <f>ROUND(I307*H307,2)</f>
        <v>0</v>
      </c>
      <c r="K307" s="170" t="s">
        <v>191</v>
      </c>
      <c r="L307" s="34"/>
      <c r="M307" s="175" t="s">
        <v>1</v>
      </c>
      <c r="N307" s="176" t="s">
        <v>38</v>
      </c>
      <c r="O307" s="59"/>
      <c r="P307" s="177">
        <f>O307*H307</f>
        <v>0</v>
      </c>
      <c r="Q307" s="177">
        <v>0</v>
      </c>
      <c r="R307" s="177">
        <f>Q307*H307</f>
        <v>0</v>
      </c>
      <c r="S307" s="177">
        <v>0</v>
      </c>
      <c r="T307" s="178">
        <f>S307*H307</f>
        <v>0</v>
      </c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R307" s="179" t="s">
        <v>192</v>
      </c>
      <c r="AT307" s="179" t="s">
        <v>187</v>
      </c>
      <c r="AU307" s="179" t="s">
        <v>82</v>
      </c>
      <c r="AY307" s="18" t="s">
        <v>185</v>
      </c>
      <c r="BE307" s="180">
        <f>IF(N307="základní",J307,0)</f>
        <v>0</v>
      </c>
      <c r="BF307" s="180">
        <f>IF(N307="snížená",J307,0)</f>
        <v>0</v>
      </c>
      <c r="BG307" s="180">
        <f>IF(N307="zákl. přenesená",J307,0)</f>
        <v>0</v>
      </c>
      <c r="BH307" s="180">
        <f>IF(N307="sníž. přenesená",J307,0)</f>
        <v>0</v>
      </c>
      <c r="BI307" s="180">
        <f>IF(N307="nulová",J307,0)</f>
        <v>0</v>
      </c>
      <c r="BJ307" s="18" t="s">
        <v>80</v>
      </c>
      <c r="BK307" s="180">
        <f>ROUND(I307*H307,2)</f>
        <v>0</v>
      </c>
      <c r="BL307" s="18" t="s">
        <v>192</v>
      </c>
      <c r="BM307" s="179" t="s">
        <v>440</v>
      </c>
    </row>
    <row r="308" spans="1:65" s="13" customFormat="1" ht="11.25">
      <c r="B308" s="181"/>
      <c r="D308" s="182" t="s">
        <v>194</v>
      </c>
      <c r="E308" s="183" t="s">
        <v>1</v>
      </c>
      <c r="F308" s="184" t="s">
        <v>195</v>
      </c>
      <c r="H308" s="183" t="s">
        <v>1</v>
      </c>
      <c r="I308" s="185"/>
      <c r="L308" s="181"/>
      <c r="M308" s="186"/>
      <c r="N308" s="187"/>
      <c r="O308" s="187"/>
      <c r="P308" s="187"/>
      <c r="Q308" s="187"/>
      <c r="R308" s="187"/>
      <c r="S308" s="187"/>
      <c r="T308" s="188"/>
      <c r="AT308" s="183" t="s">
        <v>194</v>
      </c>
      <c r="AU308" s="183" t="s">
        <v>82</v>
      </c>
      <c r="AV308" s="13" t="s">
        <v>80</v>
      </c>
      <c r="AW308" s="13" t="s">
        <v>30</v>
      </c>
      <c r="AX308" s="13" t="s">
        <v>73</v>
      </c>
      <c r="AY308" s="183" t="s">
        <v>185</v>
      </c>
    </row>
    <row r="309" spans="1:65" s="13" customFormat="1" ht="11.25">
      <c r="B309" s="181"/>
      <c r="D309" s="182" t="s">
        <v>194</v>
      </c>
      <c r="E309" s="183" t="s">
        <v>1</v>
      </c>
      <c r="F309" s="184" t="s">
        <v>441</v>
      </c>
      <c r="H309" s="183" t="s">
        <v>1</v>
      </c>
      <c r="I309" s="185"/>
      <c r="L309" s="181"/>
      <c r="M309" s="186"/>
      <c r="N309" s="187"/>
      <c r="O309" s="187"/>
      <c r="P309" s="187"/>
      <c r="Q309" s="187"/>
      <c r="R309" s="187"/>
      <c r="S309" s="187"/>
      <c r="T309" s="188"/>
      <c r="AT309" s="183" t="s">
        <v>194</v>
      </c>
      <c r="AU309" s="183" t="s">
        <v>82</v>
      </c>
      <c r="AV309" s="13" t="s">
        <v>80</v>
      </c>
      <c r="AW309" s="13" t="s">
        <v>30</v>
      </c>
      <c r="AX309" s="13" t="s">
        <v>73</v>
      </c>
      <c r="AY309" s="183" t="s">
        <v>185</v>
      </c>
    </row>
    <row r="310" spans="1:65" s="14" customFormat="1" ht="11.25">
      <c r="B310" s="189"/>
      <c r="D310" s="182" t="s">
        <v>194</v>
      </c>
      <c r="E310" s="190" t="s">
        <v>143</v>
      </c>
      <c r="F310" s="191" t="s">
        <v>442</v>
      </c>
      <c r="H310" s="192">
        <v>2.5</v>
      </c>
      <c r="I310" s="193"/>
      <c r="L310" s="189"/>
      <c r="M310" s="194"/>
      <c r="N310" s="195"/>
      <c r="O310" s="195"/>
      <c r="P310" s="195"/>
      <c r="Q310" s="195"/>
      <c r="R310" s="195"/>
      <c r="S310" s="195"/>
      <c r="T310" s="196"/>
      <c r="AT310" s="190" t="s">
        <v>194</v>
      </c>
      <c r="AU310" s="190" t="s">
        <v>82</v>
      </c>
      <c r="AV310" s="14" t="s">
        <v>82</v>
      </c>
      <c r="AW310" s="14" t="s">
        <v>30</v>
      </c>
      <c r="AX310" s="14" t="s">
        <v>80</v>
      </c>
      <c r="AY310" s="190" t="s">
        <v>185</v>
      </c>
    </row>
    <row r="311" spans="1:65" s="2" customFormat="1" ht="21.75" customHeight="1">
      <c r="A311" s="33"/>
      <c r="B311" s="167"/>
      <c r="C311" s="168" t="s">
        <v>443</v>
      </c>
      <c r="D311" s="168" t="s">
        <v>187</v>
      </c>
      <c r="E311" s="169" t="s">
        <v>444</v>
      </c>
      <c r="F311" s="170" t="s">
        <v>445</v>
      </c>
      <c r="G311" s="171" t="s">
        <v>262</v>
      </c>
      <c r="H311" s="172">
        <v>187.08799999999999</v>
      </c>
      <c r="I311" s="173"/>
      <c r="J311" s="174">
        <f>ROUND(I311*H311,2)</f>
        <v>0</v>
      </c>
      <c r="K311" s="170" t="s">
        <v>191</v>
      </c>
      <c r="L311" s="34"/>
      <c r="M311" s="175" t="s">
        <v>1</v>
      </c>
      <c r="N311" s="176" t="s">
        <v>38</v>
      </c>
      <c r="O311" s="59"/>
      <c r="P311" s="177">
        <f>O311*H311</f>
        <v>0</v>
      </c>
      <c r="Q311" s="177">
        <v>0</v>
      </c>
      <c r="R311" s="177">
        <f>Q311*H311</f>
        <v>0</v>
      </c>
      <c r="S311" s="177">
        <v>0</v>
      </c>
      <c r="T311" s="178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79" t="s">
        <v>192</v>
      </c>
      <c r="AT311" s="179" t="s">
        <v>187</v>
      </c>
      <c r="AU311" s="179" t="s">
        <v>82</v>
      </c>
      <c r="AY311" s="18" t="s">
        <v>185</v>
      </c>
      <c r="BE311" s="180">
        <f>IF(N311="základní",J311,0)</f>
        <v>0</v>
      </c>
      <c r="BF311" s="180">
        <f>IF(N311="snížená",J311,0)</f>
        <v>0</v>
      </c>
      <c r="BG311" s="180">
        <f>IF(N311="zákl. přenesená",J311,0)</f>
        <v>0</v>
      </c>
      <c r="BH311" s="180">
        <f>IF(N311="sníž. přenesená",J311,0)</f>
        <v>0</v>
      </c>
      <c r="BI311" s="180">
        <f>IF(N311="nulová",J311,0)</f>
        <v>0</v>
      </c>
      <c r="BJ311" s="18" t="s">
        <v>80</v>
      </c>
      <c r="BK311" s="180">
        <f>ROUND(I311*H311,2)</f>
        <v>0</v>
      </c>
      <c r="BL311" s="18" t="s">
        <v>192</v>
      </c>
      <c r="BM311" s="179" t="s">
        <v>446</v>
      </c>
    </row>
    <row r="312" spans="1:65" s="13" customFormat="1" ht="11.25">
      <c r="B312" s="181"/>
      <c r="D312" s="182" t="s">
        <v>194</v>
      </c>
      <c r="E312" s="183" t="s">
        <v>1</v>
      </c>
      <c r="F312" s="184" t="s">
        <v>235</v>
      </c>
      <c r="H312" s="183" t="s">
        <v>1</v>
      </c>
      <c r="I312" s="185"/>
      <c r="L312" s="181"/>
      <c r="M312" s="186"/>
      <c r="N312" s="187"/>
      <c r="O312" s="187"/>
      <c r="P312" s="187"/>
      <c r="Q312" s="187"/>
      <c r="R312" s="187"/>
      <c r="S312" s="187"/>
      <c r="T312" s="188"/>
      <c r="AT312" s="183" t="s">
        <v>194</v>
      </c>
      <c r="AU312" s="183" t="s">
        <v>82</v>
      </c>
      <c r="AV312" s="13" t="s">
        <v>80</v>
      </c>
      <c r="AW312" s="13" t="s">
        <v>30</v>
      </c>
      <c r="AX312" s="13" t="s">
        <v>73</v>
      </c>
      <c r="AY312" s="183" t="s">
        <v>185</v>
      </c>
    </row>
    <row r="313" spans="1:65" s="14" customFormat="1" ht="11.25">
      <c r="B313" s="189"/>
      <c r="D313" s="182" t="s">
        <v>194</v>
      </c>
      <c r="E313" s="190" t="s">
        <v>1</v>
      </c>
      <c r="F313" s="191" t="s">
        <v>447</v>
      </c>
      <c r="H313" s="192">
        <v>3.5270000000000001</v>
      </c>
      <c r="I313" s="193"/>
      <c r="L313" s="189"/>
      <c r="M313" s="194"/>
      <c r="N313" s="195"/>
      <c r="O313" s="195"/>
      <c r="P313" s="195"/>
      <c r="Q313" s="195"/>
      <c r="R313" s="195"/>
      <c r="S313" s="195"/>
      <c r="T313" s="196"/>
      <c r="AT313" s="190" t="s">
        <v>194</v>
      </c>
      <c r="AU313" s="190" t="s">
        <v>82</v>
      </c>
      <c r="AV313" s="14" t="s">
        <v>82</v>
      </c>
      <c r="AW313" s="14" t="s">
        <v>30</v>
      </c>
      <c r="AX313" s="14" t="s">
        <v>73</v>
      </c>
      <c r="AY313" s="190" t="s">
        <v>185</v>
      </c>
    </row>
    <row r="314" spans="1:65" s="14" customFormat="1" ht="11.25">
      <c r="B314" s="189"/>
      <c r="D314" s="182" t="s">
        <v>194</v>
      </c>
      <c r="E314" s="190" t="s">
        <v>1</v>
      </c>
      <c r="F314" s="191" t="s">
        <v>448</v>
      </c>
      <c r="H314" s="192">
        <v>2.3239999999999998</v>
      </c>
      <c r="I314" s="193"/>
      <c r="L314" s="189"/>
      <c r="M314" s="194"/>
      <c r="N314" s="195"/>
      <c r="O314" s="195"/>
      <c r="P314" s="195"/>
      <c r="Q314" s="195"/>
      <c r="R314" s="195"/>
      <c r="S314" s="195"/>
      <c r="T314" s="196"/>
      <c r="AT314" s="190" t="s">
        <v>194</v>
      </c>
      <c r="AU314" s="190" t="s">
        <v>82</v>
      </c>
      <c r="AV314" s="14" t="s">
        <v>82</v>
      </c>
      <c r="AW314" s="14" t="s">
        <v>30</v>
      </c>
      <c r="AX314" s="14" t="s">
        <v>73</v>
      </c>
      <c r="AY314" s="190" t="s">
        <v>185</v>
      </c>
    </row>
    <row r="315" spans="1:65" s="14" customFormat="1" ht="11.25">
      <c r="B315" s="189"/>
      <c r="D315" s="182" t="s">
        <v>194</v>
      </c>
      <c r="E315" s="190" t="s">
        <v>1</v>
      </c>
      <c r="F315" s="191" t="s">
        <v>449</v>
      </c>
      <c r="H315" s="192">
        <v>0.20100000000000001</v>
      </c>
      <c r="I315" s="193"/>
      <c r="L315" s="189"/>
      <c r="M315" s="194"/>
      <c r="N315" s="195"/>
      <c r="O315" s="195"/>
      <c r="P315" s="195"/>
      <c r="Q315" s="195"/>
      <c r="R315" s="195"/>
      <c r="S315" s="195"/>
      <c r="T315" s="196"/>
      <c r="AT315" s="190" t="s">
        <v>194</v>
      </c>
      <c r="AU315" s="190" t="s">
        <v>82</v>
      </c>
      <c r="AV315" s="14" t="s">
        <v>82</v>
      </c>
      <c r="AW315" s="14" t="s">
        <v>30</v>
      </c>
      <c r="AX315" s="14" t="s">
        <v>73</v>
      </c>
      <c r="AY315" s="190" t="s">
        <v>185</v>
      </c>
    </row>
    <row r="316" spans="1:65" s="14" customFormat="1" ht="11.25">
      <c r="B316" s="189"/>
      <c r="D316" s="182" t="s">
        <v>194</v>
      </c>
      <c r="E316" s="190" t="s">
        <v>1</v>
      </c>
      <c r="F316" s="191" t="s">
        <v>450</v>
      </c>
      <c r="H316" s="192">
        <v>0.127</v>
      </c>
      <c r="I316" s="193"/>
      <c r="L316" s="189"/>
      <c r="M316" s="194"/>
      <c r="N316" s="195"/>
      <c r="O316" s="195"/>
      <c r="P316" s="195"/>
      <c r="Q316" s="195"/>
      <c r="R316" s="195"/>
      <c r="S316" s="195"/>
      <c r="T316" s="196"/>
      <c r="AT316" s="190" t="s">
        <v>194</v>
      </c>
      <c r="AU316" s="190" t="s">
        <v>82</v>
      </c>
      <c r="AV316" s="14" t="s">
        <v>82</v>
      </c>
      <c r="AW316" s="14" t="s">
        <v>30</v>
      </c>
      <c r="AX316" s="14" t="s">
        <v>73</v>
      </c>
      <c r="AY316" s="190" t="s">
        <v>185</v>
      </c>
    </row>
    <row r="317" spans="1:65" s="14" customFormat="1" ht="11.25">
      <c r="B317" s="189"/>
      <c r="D317" s="182" t="s">
        <v>194</v>
      </c>
      <c r="E317" s="190" t="s">
        <v>1</v>
      </c>
      <c r="F317" s="191" t="s">
        <v>451</v>
      </c>
      <c r="H317" s="192">
        <v>1.2999999999999999E-2</v>
      </c>
      <c r="I317" s="193"/>
      <c r="L317" s="189"/>
      <c r="M317" s="194"/>
      <c r="N317" s="195"/>
      <c r="O317" s="195"/>
      <c r="P317" s="195"/>
      <c r="Q317" s="195"/>
      <c r="R317" s="195"/>
      <c r="S317" s="195"/>
      <c r="T317" s="196"/>
      <c r="AT317" s="190" t="s">
        <v>194</v>
      </c>
      <c r="AU317" s="190" t="s">
        <v>82</v>
      </c>
      <c r="AV317" s="14" t="s">
        <v>82</v>
      </c>
      <c r="AW317" s="14" t="s">
        <v>30</v>
      </c>
      <c r="AX317" s="14" t="s">
        <v>73</v>
      </c>
      <c r="AY317" s="190" t="s">
        <v>185</v>
      </c>
    </row>
    <row r="318" spans="1:65" s="16" customFormat="1" ht="11.25">
      <c r="B318" s="205"/>
      <c r="D318" s="182" t="s">
        <v>194</v>
      </c>
      <c r="E318" s="206" t="s">
        <v>1</v>
      </c>
      <c r="F318" s="207" t="s">
        <v>101</v>
      </c>
      <c r="H318" s="208">
        <v>6.1920000000000002</v>
      </c>
      <c r="I318" s="209"/>
      <c r="L318" s="205"/>
      <c r="M318" s="210"/>
      <c r="N318" s="211"/>
      <c r="O318" s="211"/>
      <c r="P318" s="211"/>
      <c r="Q318" s="211"/>
      <c r="R318" s="211"/>
      <c r="S318" s="211"/>
      <c r="T318" s="212"/>
      <c r="AT318" s="206" t="s">
        <v>194</v>
      </c>
      <c r="AU318" s="206" t="s">
        <v>82</v>
      </c>
      <c r="AV318" s="16" t="s">
        <v>202</v>
      </c>
      <c r="AW318" s="16" t="s">
        <v>30</v>
      </c>
      <c r="AX318" s="16" t="s">
        <v>73</v>
      </c>
      <c r="AY318" s="206" t="s">
        <v>185</v>
      </c>
    </row>
    <row r="319" spans="1:65" s="14" customFormat="1" ht="11.25">
      <c r="B319" s="189"/>
      <c r="D319" s="182" t="s">
        <v>194</v>
      </c>
      <c r="E319" s="190" t="s">
        <v>136</v>
      </c>
      <c r="F319" s="191" t="s">
        <v>452</v>
      </c>
      <c r="H319" s="192">
        <v>187.08799999999999</v>
      </c>
      <c r="I319" s="193"/>
      <c r="L319" s="189"/>
      <c r="M319" s="194"/>
      <c r="N319" s="195"/>
      <c r="O319" s="195"/>
      <c r="P319" s="195"/>
      <c r="Q319" s="195"/>
      <c r="R319" s="195"/>
      <c r="S319" s="195"/>
      <c r="T319" s="196"/>
      <c r="AT319" s="190" t="s">
        <v>194</v>
      </c>
      <c r="AU319" s="190" t="s">
        <v>82</v>
      </c>
      <c r="AV319" s="14" t="s">
        <v>82</v>
      </c>
      <c r="AW319" s="14" t="s">
        <v>30</v>
      </c>
      <c r="AX319" s="14" t="s">
        <v>80</v>
      </c>
      <c r="AY319" s="190" t="s">
        <v>185</v>
      </c>
    </row>
    <row r="320" spans="1:65" s="2" customFormat="1" ht="16.5" customHeight="1">
      <c r="A320" s="33"/>
      <c r="B320" s="167"/>
      <c r="C320" s="213" t="s">
        <v>453</v>
      </c>
      <c r="D320" s="213" t="s">
        <v>454</v>
      </c>
      <c r="E320" s="214" t="s">
        <v>455</v>
      </c>
      <c r="F320" s="215" t="s">
        <v>456</v>
      </c>
      <c r="G320" s="216" t="s">
        <v>428</v>
      </c>
      <c r="H320" s="217">
        <v>168.95500000000001</v>
      </c>
      <c r="I320" s="218"/>
      <c r="J320" s="219">
        <f>ROUND(I320*H320,2)</f>
        <v>0</v>
      </c>
      <c r="K320" s="215" t="s">
        <v>1</v>
      </c>
      <c r="L320" s="220"/>
      <c r="M320" s="221" t="s">
        <v>1</v>
      </c>
      <c r="N320" s="222" t="s">
        <v>38</v>
      </c>
      <c r="O320" s="59"/>
      <c r="P320" s="177">
        <f>O320*H320</f>
        <v>0</v>
      </c>
      <c r="Q320" s="177">
        <v>0</v>
      </c>
      <c r="R320" s="177">
        <f>Q320*H320</f>
        <v>0</v>
      </c>
      <c r="S320" s="177">
        <v>0</v>
      </c>
      <c r="T320" s="178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79" t="s">
        <v>230</v>
      </c>
      <c r="AT320" s="179" t="s">
        <v>454</v>
      </c>
      <c r="AU320" s="179" t="s">
        <v>82</v>
      </c>
      <c r="AY320" s="18" t="s">
        <v>185</v>
      </c>
      <c r="BE320" s="180">
        <f>IF(N320="základní",J320,0)</f>
        <v>0</v>
      </c>
      <c r="BF320" s="180">
        <f>IF(N320="snížená",J320,0)</f>
        <v>0</v>
      </c>
      <c r="BG320" s="180">
        <f>IF(N320="zákl. přenesená",J320,0)</f>
        <v>0</v>
      </c>
      <c r="BH320" s="180">
        <f>IF(N320="sníž. přenesená",J320,0)</f>
        <v>0</v>
      </c>
      <c r="BI320" s="180">
        <f>IF(N320="nulová",J320,0)</f>
        <v>0</v>
      </c>
      <c r="BJ320" s="18" t="s">
        <v>80</v>
      </c>
      <c r="BK320" s="180">
        <f>ROUND(I320*H320,2)</f>
        <v>0</v>
      </c>
      <c r="BL320" s="18" t="s">
        <v>192</v>
      </c>
      <c r="BM320" s="179" t="s">
        <v>457</v>
      </c>
    </row>
    <row r="321" spans="1:65" s="13" customFormat="1" ht="11.25">
      <c r="B321" s="181"/>
      <c r="D321" s="182" t="s">
        <v>194</v>
      </c>
      <c r="E321" s="183" t="s">
        <v>1</v>
      </c>
      <c r="F321" s="184" t="s">
        <v>458</v>
      </c>
      <c r="H321" s="183" t="s">
        <v>1</v>
      </c>
      <c r="I321" s="185"/>
      <c r="L321" s="181"/>
      <c r="M321" s="186"/>
      <c r="N321" s="187"/>
      <c r="O321" s="187"/>
      <c r="P321" s="187"/>
      <c r="Q321" s="187"/>
      <c r="R321" s="187"/>
      <c r="S321" s="187"/>
      <c r="T321" s="188"/>
      <c r="AT321" s="183" t="s">
        <v>194</v>
      </c>
      <c r="AU321" s="183" t="s">
        <v>82</v>
      </c>
      <c r="AV321" s="13" t="s">
        <v>80</v>
      </c>
      <c r="AW321" s="13" t="s">
        <v>30</v>
      </c>
      <c r="AX321" s="13" t="s">
        <v>73</v>
      </c>
      <c r="AY321" s="183" t="s">
        <v>185</v>
      </c>
    </row>
    <row r="322" spans="1:65" s="14" customFormat="1" ht="11.25">
      <c r="B322" s="189"/>
      <c r="D322" s="182" t="s">
        <v>194</v>
      </c>
      <c r="E322" s="190" t="s">
        <v>1</v>
      </c>
      <c r="F322" s="191" t="s">
        <v>459</v>
      </c>
      <c r="H322" s="192">
        <v>168.95500000000001</v>
      </c>
      <c r="I322" s="193"/>
      <c r="L322" s="189"/>
      <c r="M322" s="194"/>
      <c r="N322" s="195"/>
      <c r="O322" s="195"/>
      <c r="P322" s="195"/>
      <c r="Q322" s="195"/>
      <c r="R322" s="195"/>
      <c r="S322" s="195"/>
      <c r="T322" s="196"/>
      <c r="AT322" s="190" t="s">
        <v>194</v>
      </c>
      <c r="AU322" s="190" t="s">
        <v>82</v>
      </c>
      <c r="AV322" s="14" t="s">
        <v>82</v>
      </c>
      <c r="AW322" s="14" t="s">
        <v>30</v>
      </c>
      <c r="AX322" s="14" t="s">
        <v>80</v>
      </c>
      <c r="AY322" s="190" t="s">
        <v>185</v>
      </c>
    </row>
    <row r="323" spans="1:65" s="2" customFormat="1" ht="16.5" customHeight="1">
      <c r="A323" s="33"/>
      <c r="B323" s="167"/>
      <c r="C323" s="213" t="s">
        <v>460</v>
      </c>
      <c r="D323" s="213" t="s">
        <v>454</v>
      </c>
      <c r="E323" s="214" t="s">
        <v>461</v>
      </c>
      <c r="F323" s="215" t="s">
        <v>462</v>
      </c>
      <c r="G323" s="216" t="s">
        <v>428</v>
      </c>
      <c r="H323" s="217">
        <v>2.4729999999999999</v>
      </c>
      <c r="I323" s="218"/>
      <c r="J323" s="219">
        <f>ROUND(I323*H323,2)</f>
        <v>0</v>
      </c>
      <c r="K323" s="215" t="s">
        <v>1</v>
      </c>
      <c r="L323" s="220"/>
      <c r="M323" s="221" t="s">
        <v>1</v>
      </c>
      <c r="N323" s="222" t="s">
        <v>38</v>
      </c>
      <c r="O323" s="59"/>
      <c r="P323" s="177">
        <f>O323*H323</f>
        <v>0</v>
      </c>
      <c r="Q323" s="177">
        <v>0</v>
      </c>
      <c r="R323" s="177">
        <f>Q323*H323</f>
        <v>0</v>
      </c>
      <c r="S323" s="177">
        <v>0</v>
      </c>
      <c r="T323" s="178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79" t="s">
        <v>230</v>
      </c>
      <c r="AT323" s="179" t="s">
        <v>454</v>
      </c>
      <c r="AU323" s="179" t="s">
        <v>82</v>
      </c>
      <c r="AY323" s="18" t="s">
        <v>185</v>
      </c>
      <c r="BE323" s="180">
        <f>IF(N323="základní",J323,0)</f>
        <v>0</v>
      </c>
      <c r="BF323" s="180">
        <f>IF(N323="snížená",J323,0)</f>
        <v>0</v>
      </c>
      <c r="BG323" s="180">
        <f>IF(N323="zákl. přenesená",J323,0)</f>
        <v>0</v>
      </c>
      <c r="BH323" s="180">
        <f>IF(N323="sníž. přenesená",J323,0)</f>
        <v>0</v>
      </c>
      <c r="BI323" s="180">
        <f>IF(N323="nulová",J323,0)</f>
        <v>0</v>
      </c>
      <c r="BJ323" s="18" t="s">
        <v>80</v>
      </c>
      <c r="BK323" s="180">
        <f>ROUND(I323*H323,2)</f>
        <v>0</v>
      </c>
      <c r="BL323" s="18" t="s">
        <v>192</v>
      </c>
      <c r="BM323" s="179" t="s">
        <v>463</v>
      </c>
    </row>
    <row r="324" spans="1:65" s="13" customFormat="1" ht="11.25">
      <c r="B324" s="181"/>
      <c r="D324" s="182" t="s">
        <v>194</v>
      </c>
      <c r="E324" s="183" t="s">
        <v>1</v>
      </c>
      <c r="F324" s="184" t="s">
        <v>464</v>
      </c>
      <c r="H324" s="183" t="s">
        <v>1</v>
      </c>
      <c r="I324" s="185"/>
      <c r="L324" s="181"/>
      <c r="M324" s="186"/>
      <c r="N324" s="187"/>
      <c r="O324" s="187"/>
      <c r="P324" s="187"/>
      <c r="Q324" s="187"/>
      <c r="R324" s="187"/>
      <c r="S324" s="187"/>
      <c r="T324" s="188"/>
      <c r="AT324" s="183" t="s">
        <v>194</v>
      </c>
      <c r="AU324" s="183" t="s">
        <v>82</v>
      </c>
      <c r="AV324" s="13" t="s">
        <v>80</v>
      </c>
      <c r="AW324" s="13" t="s">
        <v>30</v>
      </c>
      <c r="AX324" s="13" t="s">
        <v>73</v>
      </c>
      <c r="AY324" s="183" t="s">
        <v>185</v>
      </c>
    </row>
    <row r="325" spans="1:65" s="14" customFormat="1" ht="11.25">
      <c r="B325" s="189"/>
      <c r="D325" s="182" t="s">
        <v>194</v>
      </c>
      <c r="E325" s="190" t="s">
        <v>1</v>
      </c>
      <c r="F325" s="191" t="s">
        <v>465</v>
      </c>
      <c r="H325" s="192">
        <v>2.4729999999999999</v>
      </c>
      <c r="I325" s="193"/>
      <c r="L325" s="189"/>
      <c r="M325" s="194"/>
      <c r="N325" s="195"/>
      <c r="O325" s="195"/>
      <c r="P325" s="195"/>
      <c r="Q325" s="195"/>
      <c r="R325" s="195"/>
      <c r="S325" s="195"/>
      <c r="T325" s="196"/>
      <c r="AT325" s="190" t="s">
        <v>194</v>
      </c>
      <c r="AU325" s="190" t="s">
        <v>82</v>
      </c>
      <c r="AV325" s="14" t="s">
        <v>82</v>
      </c>
      <c r="AW325" s="14" t="s">
        <v>30</v>
      </c>
      <c r="AX325" s="14" t="s">
        <v>80</v>
      </c>
      <c r="AY325" s="190" t="s">
        <v>185</v>
      </c>
    </row>
    <row r="326" spans="1:65" s="2" customFormat="1" ht="16.5" customHeight="1">
      <c r="A326" s="33"/>
      <c r="B326" s="167"/>
      <c r="C326" s="213" t="s">
        <v>466</v>
      </c>
      <c r="D326" s="213" t="s">
        <v>454</v>
      </c>
      <c r="E326" s="214" t="s">
        <v>467</v>
      </c>
      <c r="F326" s="215" t="s">
        <v>468</v>
      </c>
      <c r="G326" s="216" t="s">
        <v>428</v>
      </c>
      <c r="H326" s="217">
        <v>4.5</v>
      </c>
      <c r="I326" s="218"/>
      <c r="J326" s="219">
        <f>ROUND(I326*H326,2)</f>
        <v>0</v>
      </c>
      <c r="K326" s="215" t="s">
        <v>191</v>
      </c>
      <c r="L326" s="220"/>
      <c r="M326" s="221" t="s">
        <v>1</v>
      </c>
      <c r="N326" s="222" t="s">
        <v>38</v>
      </c>
      <c r="O326" s="59"/>
      <c r="P326" s="177">
        <f>O326*H326</f>
        <v>0</v>
      </c>
      <c r="Q326" s="177">
        <v>0</v>
      </c>
      <c r="R326" s="177">
        <f>Q326*H326</f>
        <v>0</v>
      </c>
      <c r="S326" s="177">
        <v>0</v>
      </c>
      <c r="T326" s="178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79" t="s">
        <v>230</v>
      </c>
      <c r="AT326" s="179" t="s">
        <v>454</v>
      </c>
      <c r="AU326" s="179" t="s">
        <v>82</v>
      </c>
      <c r="AY326" s="18" t="s">
        <v>185</v>
      </c>
      <c r="BE326" s="180">
        <f>IF(N326="základní",J326,0)</f>
        <v>0</v>
      </c>
      <c r="BF326" s="180">
        <f>IF(N326="snížená",J326,0)</f>
        <v>0</v>
      </c>
      <c r="BG326" s="180">
        <f>IF(N326="zákl. přenesená",J326,0)</f>
        <v>0</v>
      </c>
      <c r="BH326" s="180">
        <f>IF(N326="sníž. přenesená",J326,0)</f>
        <v>0</v>
      </c>
      <c r="BI326" s="180">
        <f>IF(N326="nulová",J326,0)</f>
        <v>0</v>
      </c>
      <c r="BJ326" s="18" t="s">
        <v>80</v>
      </c>
      <c r="BK326" s="180">
        <f>ROUND(I326*H326,2)</f>
        <v>0</v>
      </c>
      <c r="BL326" s="18" t="s">
        <v>192</v>
      </c>
      <c r="BM326" s="179" t="s">
        <v>469</v>
      </c>
    </row>
    <row r="327" spans="1:65" s="14" customFormat="1" ht="11.25">
      <c r="B327" s="189"/>
      <c r="D327" s="182" t="s">
        <v>194</v>
      </c>
      <c r="E327" s="190" t="s">
        <v>1</v>
      </c>
      <c r="F327" s="191" t="s">
        <v>470</v>
      </c>
      <c r="H327" s="192">
        <v>4.5</v>
      </c>
      <c r="I327" s="193"/>
      <c r="L327" s="189"/>
      <c r="M327" s="194"/>
      <c r="N327" s="195"/>
      <c r="O327" s="195"/>
      <c r="P327" s="195"/>
      <c r="Q327" s="195"/>
      <c r="R327" s="195"/>
      <c r="S327" s="195"/>
      <c r="T327" s="196"/>
      <c r="AT327" s="190" t="s">
        <v>194</v>
      </c>
      <c r="AU327" s="190" t="s">
        <v>82</v>
      </c>
      <c r="AV327" s="14" t="s">
        <v>82</v>
      </c>
      <c r="AW327" s="14" t="s">
        <v>30</v>
      </c>
      <c r="AX327" s="14" t="s">
        <v>80</v>
      </c>
      <c r="AY327" s="190" t="s">
        <v>185</v>
      </c>
    </row>
    <row r="328" spans="1:65" s="2" customFormat="1" ht="16.5" customHeight="1">
      <c r="A328" s="33"/>
      <c r="B328" s="167"/>
      <c r="C328" s="213" t="s">
        <v>471</v>
      </c>
      <c r="D328" s="213" t="s">
        <v>454</v>
      </c>
      <c r="E328" s="214" t="s">
        <v>472</v>
      </c>
      <c r="F328" s="215" t="s">
        <v>473</v>
      </c>
      <c r="G328" s="216" t="s">
        <v>428</v>
      </c>
      <c r="H328" s="217">
        <v>336.75799999999998</v>
      </c>
      <c r="I328" s="218"/>
      <c r="J328" s="219">
        <f>ROUND(I328*H328,2)</f>
        <v>0</v>
      </c>
      <c r="K328" s="215" t="s">
        <v>1</v>
      </c>
      <c r="L328" s="220"/>
      <c r="M328" s="221" t="s">
        <v>1</v>
      </c>
      <c r="N328" s="222" t="s">
        <v>38</v>
      </c>
      <c r="O328" s="59"/>
      <c r="P328" s="177">
        <f>O328*H328</f>
        <v>0</v>
      </c>
      <c r="Q328" s="177">
        <v>0</v>
      </c>
      <c r="R328" s="177">
        <f>Q328*H328</f>
        <v>0</v>
      </c>
      <c r="S328" s="177">
        <v>0</v>
      </c>
      <c r="T328" s="178">
        <f>S328*H328</f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79" t="s">
        <v>230</v>
      </c>
      <c r="AT328" s="179" t="s">
        <v>454</v>
      </c>
      <c r="AU328" s="179" t="s">
        <v>82</v>
      </c>
      <c r="AY328" s="18" t="s">
        <v>185</v>
      </c>
      <c r="BE328" s="180">
        <f>IF(N328="základní",J328,0)</f>
        <v>0</v>
      </c>
      <c r="BF328" s="180">
        <f>IF(N328="snížená",J328,0)</f>
        <v>0</v>
      </c>
      <c r="BG328" s="180">
        <f>IF(N328="zákl. přenesená",J328,0)</f>
        <v>0</v>
      </c>
      <c r="BH328" s="180">
        <f>IF(N328="sníž. přenesená",J328,0)</f>
        <v>0</v>
      </c>
      <c r="BI328" s="180">
        <f>IF(N328="nulová",J328,0)</f>
        <v>0</v>
      </c>
      <c r="BJ328" s="18" t="s">
        <v>80</v>
      </c>
      <c r="BK328" s="180">
        <f>ROUND(I328*H328,2)</f>
        <v>0</v>
      </c>
      <c r="BL328" s="18" t="s">
        <v>192</v>
      </c>
      <c r="BM328" s="179" t="s">
        <v>474</v>
      </c>
    </row>
    <row r="329" spans="1:65" s="14" customFormat="1" ht="11.25">
      <c r="B329" s="189"/>
      <c r="D329" s="182" t="s">
        <v>194</v>
      </c>
      <c r="E329" s="190" t="s">
        <v>1</v>
      </c>
      <c r="F329" s="191" t="s">
        <v>475</v>
      </c>
      <c r="H329" s="192">
        <v>336.75799999999998</v>
      </c>
      <c r="I329" s="193"/>
      <c r="L329" s="189"/>
      <c r="M329" s="194"/>
      <c r="N329" s="195"/>
      <c r="O329" s="195"/>
      <c r="P329" s="195"/>
      <c r="Q329" s="195"/>
      <c r="R329" s="195"/>
      <c r="S329" s="195"/>
      <c r="T329" s="196"/>
      <c r="AT329" s="190" t="s">
        <v>194</v>
      </c>
      <c r="AU329" s="190" t="s">
        <v>82</v>
      </c>
      <c r="AV329" s="14" t="s">
        <v>82</v>
      </c>
      <c r="AW329" s="14" t="s">
        <v>30</v>
      </c>
      <c r="AX329" s="14" t="s">
        <v>73</v>
      </c>
      <c r="AY329" s="190" t="s">
        <v>185</v>
      </c>
    </row>
    <row r="330" spans="1:65" s="15" customFormat="1" ht="11.25">
      <c r="B330" s="197"/>
      <c r="D330" s="182" t="s">
        <v>194</v>
      </c>
      <c r="E330" s="198" t="s">
        <v>1</v>
      </c>
      <c r="F330" s="199" t="s">
        <v>146</v>
      </c>
      <c r="H330" s="200">
        <v>336.75799999999998</v>
      </c>
      <c r="I330" s="201"/>
      <c r="L330" s="197"/>
      <c r="M330" s="202"/>
      <c r="N330" s="203"/>
      <c r="O330" s="203"/>
      <c r="P330" s="203"/>
      <c r="Q330" s="203"/>
      <c r="R330" s="203"/>
      <c r="S330" s="203"/>
      <c r="T330" s="204"/>
      <c r="AT330" s="198" t="s">
        <v>194</v>
      </c>
      <c r="AU330" s="198" t="s">
        <v>82</v>
      </c>
      <c r="AV330" s="15" t="s">
        <v>192</v>
      </c>
      <c r="AW330" s="15" t="s">
        <v>30</v>
      </c>
      <c r="AX330" s="15" t="s">
        <v>80</v>
      </c>
      <c r="AY330" s="198" t="s">
        <v>185</v>
      </c>
    </row>
    <row r="331" spans="1:65" s="2" customFormat="1" ht="16.5" customHeight="1">
      <c r="A331" s="33"/>
      <c r="B331" s="167"/>
      <c r="C331" s="168" t="s">
        <v>476</v>
      </c>
      <c r="D331" s="168" t="s">
        <v>187</v>
      </c>
      <c r="E331" s="169" t="s">
        <v>414</v>
      </c>
      <c r="F331" s="170" t="s">
        <v>415</v>
      </c>
      <c r="G331" s="171" t="s">
        <v>262</v>
      </c>
      <c r="H331" s="172">
        <v>348.44099999999997</v>
      </c>
      <c r="I331" s="173"/>
      <c r="J331" s="174">
        <f>ROUND(I331*H331,2)</f>
        <v>0</v>
      </c>
      <c r="K331" s="170" t="s">
        <v>191</v>
      </c>
      <c r="L331" s="34"/>
      <c r="M331" s="175" t="s">
        <v>1</v>
      </c>
      <c r="N331" s="176" t="s">
        <v>38</v>
      </c>
      <c r="O331" s="59"/>
      <c r="P331" s="177">
        <f>O331*H331</f>
        <v>0</v>
      </c>
      <c r="Q331" s="177">
        <v>0</v>
      </c>
      <c r="R331" s="177">
        <f>Q331*H331</f>
        <v>0</v>
      </c>
      <c r="S331" s="177">
        <v>0</v>
      </c>
      <c r="T331" s="178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79" t="s">
        <v>192</v>
      </c>
      <c r="AT331" s="179" t="s">
        <v>187</v>
      </c>
      <c r="AU331" s="179" t="s">
        <v>82</v>
      </c>
      <c r="AY331" s="18" t="s">
        <v>185</v>
      </c>
      <c r="BE331" s="180">
        <f>IF(N331="základní",J331,0)</f>
        <v>0</v>
      </c>
      <c r="BF331" s="180">
        <f>IF(N331="snížená",J331,0)</f>
        <v>0</v>
      </c>
      <c r="BG331" s="180">
        <f>IF(N331="zákl. přenesená",J331,0)</f>
        <v>0</v>
      </c>
      <c r="BH331" s="180">
        <f>IF(N331="sníž. přenesená",J331,0)</f>
        <v>0</v>
      </c>
      <c r="BI331" s="180">
        <f>IF(N331="nulová",J331,0)</f>
        <v>0</v>
      </c>
      <c r="BJ331" s="18" t="s">
        <v>80</v>
      </c>
      <c r="BK331" s="180">
        <f>ROUND(I331*H331,2)</f>
        <v>0</v>
      </c>
      <c r="BL331" s="18" t="s">
        <v>192</v>
      </c>
      <c r="BM331" s="179" t="s">
        <v>477</v>
      </c>
    </row>
    <row r="332" spans="1:65" s="13" customFormat="1" ht="11.25">
      <c r="B332" s="181"/>
      <c r="D332" s="182" t="s">
        <v>194</v>
      </c>
      <c r="E332" s="183" t="s">
        <v>1</v>
      </c>
      <c r="F332" s="184" t="s">
        <v>235</v>
      </c>
      <c r="H332" s="183" t="s">
        <v>1</v>
      </c>
      <c r="I332" s="185"/>
      <c r="L332" s="181"/>
      <c r="M332" s="186"/>
      <c r="N332" s="187"/>
      <c r="O332" s="187"/>
      <c r="P332" s="187"/>
      <c r="Q332" s="187"/>
      <c r="R332" s="187"/>
      <c r="S332" s="187"/>
      <c r="T332" s="188"/>
      <c r="AT332" s="183" t="s">
        <v>194</v>
      </c>
      <c r="AU332" s="183" t="s">
        <v>82</v>
      </c>
      <c r="AV332" s="13" t="s">
        <v>80</v>
      </c>
      <c r="AW332" s="13" t="s">
        <v>30</v>
      </c>
      <c r="AX332" s="13" t="s">
        <v>73</v>
      </c>
      <c r="AY332" s="183" t="s">
        <v>185</v>
      </c>
    </row>
    <row r="333" spans="1:65" s="13" customFormat="1" ht="11.25">
      <c r="B333" s="181"/>
      <c r="D333" s="182" t="s">
        <v>194</v>
      </c>
      <c r="E333" s="183" t="s">
        <v>1</v>
      </c>
      <c r="F333" s="184" t="s">
        <v>478</v>
      </c>
      <c r="H333" s="183" t="s">
        <v>1</v>
      </c>
      <c r="I333" s="185"/>
      <c r="L333" s="181"/>
      <c r="M333" s="186"/>
      <c r="N333" s="187"/>
      <c r="O333" s="187"/>
      <c r="P333" s="187"/>
      <c r="Q333" s="187"/>
      <c r="R333" s="187"/>
      <c r="S333" s="187"/>
      <c r="T333" s="188"/>
      <c r="AT333" s="183" t="s">
        <v>194</v>
      </c>
      <c r="AU333" s="183" t="s">
        <v>82</v>
      </c>
      <c r="AV333" s="13" t="s">
        <v>80</v>
      </c>
      <c r="AW333" s="13" t="s">
        <v>30</v>
      </c>
      <c r="AX333" s="13" t="s">
        <v>73</v>
      </c>
      <c r="AY333" s="183" t="s">
        <v>185</v>
      </c>
    </row>
    <row r="334" spans="1:65" s="14" customFormat="1" ht="22.5">
      <c r="B334" s="189"/>
      <c r="D334" s="182" t="s">
        <v>194</v>
      </c>
      <c r="E334" s="190" t="s">
        <v>1</v>
      </c>
      <c r="F334" s="191" t="s">
        <v>479</v>
      </c>
      <c r="H334" s="192">
        <v>348.44099999999997</v>
      </c>
      <c r="I334" s="193"/>
      <c r="L334" s="189"/>
      <c r="M334" s="194"/>
      <c r="N334" s="195"/>
      <c r="O334" s="195"/>
      <c r="P334" s="195"/>
      <c r="Q334" s="195"/>
      <c r="R334" s="195"/>
      <c r="S334" s="195"/>
      <c r="T334" s="196"/>
      <c r="AT334" s="190" t="s">
        <v>194</v>
      </c>
      <c r="AU334" s="190" t="s">
        <v>82</v>
      </c>
      <c r="AV334" s="14" t="s">
        <v>82</v>
      </c>
      <c r="AW334" s="14" t="s">
        <v>30</v>
      </c>
      <c r="AX334" s="14" t="s">
        <v>73</v>
      </c>
      <c r="AY334" s="190" t="s">
        <v>185</v>
      </c>
    </row>
    <row r="335" spans="1:65" s="15" customFormat="1" ht="11.25">
      <c r="B335" s="197"/>
      <c r="D335" s="182" t="s">
        <v>194</v>
      </c>
      <c r="E335" s="198" t="s">
        <v>134</v>
      </c>
      <c r="F335" s="199" t="s">
        <v>146</v>
      </c>
      <c r="H335" s="200">
        <v>348.44099999999997</v>
      </c>
      <c r="I335" s="201"/>
      <c r="L335" s="197"/>
      <c r="M335" s="202"/>
      <c r="N335" s="203"/>
      <c r="O335" s="203"/>
      <c r="P335" s="203"/>
      <c r="Q335" s="203"/>
      <c r="R335" s="203"/>
      <c r="S335" s="203"/>
      <c r="T335" s="204"/>
      <c r="AT335" s="198" t="s">
        <v>194</v>
      </c>
      <c r="AU335" s="198" t="s">
        <v>82</v>
      </c>
      <c r="AV335" s="15" t="s">
        <v>192</v>
      </c>
      <c r="AW335" s="15" t="s">
        <v>30</v>
      </c>
      <c r="AX335" s="15" t="s">
        <v>80</v>
      </c>
      <c r="AY335" s="198" t="s">
        <v>185</v>
      </c>
    </row>
    <row r="336" spans="1:65" s="2" customFormat="1" ht="21.75" customHeight="1">
      <c r="A336" s="33"/>
      <c r="B336" s="167"/>
      <c r="C336" s="168" t="s">
        <v>480</v>
      </c>
      <c r="D336" s="168" t="s">
        <v>187</v>
      </c>
      <c r="E336" s="169" t="s">
        <v>481</v>
      </c>
      <c r="F336" s="170" t="s">
        <v>482</v>
      </c>
      <c r="G336" s="171" t="s">
        <v>262</v>
      </c>
      <c r="H336" s="172">
        <v>348.44099999999997</v>
      </c>
      <c r="I336" s="173"/>
      <c r="J336" s="174">
        <f>ROUND(I336*H336,2)</f>
        <v>0</v>
      </c>
      <c r="K336" s="170" t="s">
        <v>191</v>
      </c>
      <c r="L336" s="34"/>
      <c r="M336" s="175" t="s">
        <v>1</v>
      </c>
      <c r="N336" s="176" t="s">
        <v>38</v>
      </c>
      <c r="O336" s="59"/>
      <c r="P336" s="177">
        <f>O336*H336</f>
        <v>0</v>
      </c>
      <c r="Q336" s="177">
        <v>0</v>
      </c>
      <c r="R336" s="177">
        <f>Q336*H336</f>
        <v>0</v>
      </c>
      <c r="S336" s="177">
        <v>0</v>
      </c>
      <c r="T336" s="178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79" t="s">
        <v>192</v>
      </c>
      <c r="AT336" s="179" t="s">
        <v>187</v>
      </c>
      <c r="AU336" s="179" t="s">
        <v>82</v>
      </c>
      <c r="AY336" s="18" t="s">
        <v>185</v>
      </c>
      <c r="BE336" s="180">
        <f>IF(N336="základní",J336,0)</f>
        <v>0</v>
      </c>
      <c r="BF336" s="180">
        <f>IF(N336="snížená",J336,0)</f>
        <v>0</v>
      </c>
      <c r="BG336" s="180">
        <f>IF(N336="zákl. přenesená",J336,0)</f>
        <v>0</v>
      </c>
      <c r="BH336" s="180">
        <f>IF(N336="sníž. přenesená",J336,0)</f>
        <v>0</v>
      </c>
      <c r="BI336" s="180">
        <f>IF(N336="nulová",J336,0)</f>
        <v>0</v>
      </c>
      <c r="BJ336" s="18" t="s">
        <v>80</v>
      </c>
      <c r="BK336" s="180">
        <f>ROUND(I336*H336,2)</f>
        <v>0</v>
      </c>
      <c r="BL336" s="18" t="s">
        <v>192</v>
      </c>
      <c r="BM336" s="179" t="s">
        <v>483</v>
      </c>
    </row>
    <row r="337" spans="1:65" s="14" customFormat="1" ht="11.25">
      <c r="B337" s="189"/>
      <c r="D337" s="182" t="s">
        <v>194</v>
      </c>
      <c r="E337" s="190" t="s">
        <v>1</v>
      </c>
      <c r="F337" s="191" t="s">
        <v>134</v>
      </c>
      <c r="H337" s="192">
        <v>348.44099999999997</v>
      </c>
      <c r="I337" s="193"/>
      <c r="L337" s="189"/>
      <c r="M337" s="194"/>
      <c r="N337" s="195"/>
      <c r="O337" s="195"/>
      <c r="P337" s="195"/>
      <c r="Q337" s="195"/>
      <c r="R337" s="195"/>
      <c r="S337" s="195"/>
      <c r="T337" s="196"/>
      <c r="AT337" s="190" t="s">
        <v>194</v>
      </c>
      <c r="AU337" s="190" t="s">
        <v>82</v>
      </c>
      <c r="AV337" s="14" t="s">
        <v>82</v>
      </c>
      <c r="AW337" s="14" t="s">
        <v>30</v>
      </c>
      <c r="AX337" s="14" t="s">
        <v>80</v>
      </c>
      <c r="AY337" s="190" t="s">
        <v>185</v>
      </c>
    </row>
    <row r="338" spans="1:65" s="2" customFormat="1" ht="16.5" customHeight="1">
      <c r="A338" s="33"/>
      <c r="B338" s="167"/>
      <c r="C338" s="168" t="s">
        <v>484</v>
      </c>
      <c r="D338" s="168" t="s">
        <v>187</v>
      </c>
      <c r="E338" s="169" t="s">
        <v>485</v>
      </c>
      <c r="F338" s="170" t="s">
        <v>486</v>
      </c>
      <c r="G338" s="171" t="s">
        <v>262</v>
      </c>
      <c r="H338" s="172">
        <v>318.42500000000001</v>
      </c>
      <c r="I338" s="173"/>
      <c r="J338" s="174">
        <f>ROUND(I338*H338,2)</f>
        <v>0</v>
      </c>
      <c r="K338" s="170" t="s">
        <v>191</v>
      </c>
      <c r="L338" s="34"/>
      <c r="M338" s="175" t="s">
        <v>1</v>
      </c>
      <c r="N338" s="176" t="s">
        <v>38</v>
      </c>
      <c r="O338" s="59"/>
      <c r="P338" s="177">
        <f>O338*H338</f>
        <v>0</v>
      </c>
      <c r="Q338" s="177">
        <v>0</v>
      </c>
      <c r="R338" s="177">
        <f>Q338*H338</f>
        <v>0</v>
      </c>
      <c r="S338" s="177">
        <v>0</v>
      </c>
      <c r="T338" s="178">
        <f>S338*H338</f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79" t="s">
        <v>192</v>
      </c>
      <c r="AT338" s="179" t="s">
        <v>187</v>
      </c>
      <c r="AU338" s="179" t="s">
        <v>82</v>
      </c>
      <c r="AY338" s="18" t="s">
        <v>185</v>
      </c>
      <c r="BE338" s="180">
        <f>IF(N338="základní",J338,0)</f>
        <v>0</v>
      </c>
      <c r="BF338" s="180">
        <f>IF(N338="snížená",J338,0)</f>
        <v>0</v>
      </c>
      <c r="BG338" s="180">
        <f>IF(N338="zákl. přenesená",J338,0)</f>
        <v>0</v>
      </c>
      <c r="BH338" s="180">
        <f>IF(N338="sníž. přenesená",J338,0)</f>
        <v>0</v>
      </c>
      <c r="BI338" s="180">
        <f>IF(N338="nulová",J338,0)</f>
        <v>0</v>
      </c>
      <c r="BJ338" s="18" t="s">
        <v>80</v>
      </c>
      <c r="BK338" s="180">
        <f>ROUND(I338*H338,2)</f>
        <v>0</v>
      </c>
      <c r="BL338" s="18" t="s">
        <v>192</v>
      </c>
      <c r="BM338" s="179" t="s">
        <v>487</v>
      </c>
    </row>
    <row r="339" spans="1:65" s="13" customFormat="1" ht="11.25">
      <c r="B339" s="181"/>
      <c r="D339" s="182" t="s">
        <v>194</v>
      </c>
      <c r="E339" s="183" t="s">
        <v>1</v>
      </c>
      <c r="F339" s="184" t="s">
        <v>235</v>
      </c>
      <c r="H339" s="183" t="s">
        <v>1</v>
      </c>
      <c r="I339" s="185"/>
      <c r="L339" s="181"/>
      <c r="M339" s="186"/>
      <c r="N339" s="187"/>
      <c r="O339" s="187"/>
      <c r="P339" s="187"/>
      <c r="Q339" s="187"/>
      <c r="R339" s="187"/>
      <c r="S339" s="187"/>
      <c r="T339" s="188"/>
      <c r="AT339" s="183" t="s">
        <v>194</v>
      </c>
      <c r="AU339" s="183" t="s">
        <v>82</v>
      </c>
      <c r="AV339" s="13" t="s">
        <v>80</v>
      </c>
      <c r="AW339" s="13" t="s">
        <v>30</v>
      </c>
      <c r="AX339" s="13" t="s">
        <v>73</v>
      </c>
      <c r="AY339" s="183" t="s">
        <v>185</v>
      </c>
    </row>
    <row r="340" spans="1:65" s="14" customFormat="1" ht="11.25">
      <c r="B340" s="189"/>
      <c r="D340" s="182" t="s">
        <v>194</v>
      </c>
      <c r="E340" s="190" t="s">
        <v>1</v>
      </c>
      <c r="F340" s="191" t="s">
        <v>488</v>
      </c>
      <c r="H340" s="192">
        <v>318.42500000000001</v>
      </c>
      <c r="I340" s="193"/>
      <c r="L340" s="189"/>
      <c r="M340" s="194"/>
      <c r="N340" s="195"/>
      <c r="O340" s="195"/>
      <c r="P340" s="195"/>
      <c r="Q340" s="195"/>
      <c r="R340" s="195"/>
      <c r="S340" s="195"/>
      <c r="T340" s="196"/>
      <c r="AT340" s="190" t="s">
        <v>194</v>
      </c>
      <c r="AU340" s="190" t="s">
        <v>82</v>
      </c>
      <c r="AV340" s="14" t="s">
        <v>82</v>
      </c>
      <c r="AW340" s="14" t="s">
        <v>30</v>
      </c>
      <c r="AX340" s="14" t="s">
        <v>73</v>
      </c>
      <c r="AY340" s="190" t="s">
        <v>185</v>
      </c>
    </row>
    <row r="341" spans="1:65" s="15" customFormat="1" ht="11.25">
      <c r="B341" s="197"/>
      <c r="D341" s="182" t="s">
        <v>194</v>
      </c>
      <c r="E341" s="198" t="s">
        <v>1</v>
      </c>
      <c r="F341" s="199" t="s">
        <v>146</v>
      </c>
      <c r="H341" s="200">
        <v>318.42500000000001</v>
      </c>
      <c r="I341" s="201"/>
      <c r="L341" s="197"/>
      <c r="M341" s="202"/>
      <c r="N341" s="203"/>
      <c r="O341" s="203"/>
      <c r="P341" s="203"/>
      <c r="Q341" s="203"/>
      <c r="R341" s="203"/>
      <c r="S341" s="203"/>
      <c r="T341" s="204"/>
      <c r="AT341" s="198" t="s">
        <v>194</v>
      </c>
      <c r="AU341" s="198" t="s">
        <v>82</v>
      </c>
      <c r="AV341" s="15" t="s">
        <v>192</v>
      </c>
      <c r="AW341" s="15" t="s">
        <v>30</v>
      </c>
      <c r="AX341" s="15" t="s">
        <v>80</v>
      </c>
      <c r="AY341" s="198" t="s">
        <v>185</v>
      </c>
    </row>
    <row r="342" spans="1:65" s="2" customFormat="1" ht="16.5" customHeight="1">
      <c r="A342" s="33"/>
      <c r="B342" s="167"/>
      <c r="C342" s="213" t="s">
        <v>489</v>
      </c>
      <c r="D342" s="213" t="s">
        <v>454</v>
      </c>
      <c r="E342" s="214" t="s">
        <v>490</v>
      </c>
      <c r="F342" s="215" t="s">
        <v>491</v>
      </c>
      <c r="G342" s="216" t="s">
        <v>492</v>
      </c>
      <c r="H342" s="217">
        <v>38.475000000000001</v>
      </c>
      <c r="I342" s="218"/>
      <c r="J342" s="219">
        <f>ROUND(I342*H342,2)</f>
        <v>0</v>
      </c>
      <c r="K342" s="215" t="s">
        <v>191</v>
      </c>
      <c r="L342" s="220"/>
      <c r="M342" s="221" t="s">
        <v>1</v>
      </c>
      <c r="N342" s="222" t="s">
        <v>38</v>
      </c>
      <c r="O342" s="59"/>
      <c r="P342" s="177">
        <f>O342*H342</f>
        <v>0</v>
      </c>
      <c r="Q342" s="177">
        <v>1E-3</v>
      </c>
      <c r="R342" s="177">
        <f>Q342*H342</f>
        <v>3.8475000000000002E-2</v>
      </c>
      <c r="S342" s="177">
        <v>0</v>
      </c>
      <c r="T342" s="178">
        <f>S342*H342</f>
        <v>0</v>
      </c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R342" s="179" t="s">
        <v>230</v>
      </c>
      <c r="AT342" s="179" t="s">
        <v>454</v>
      </c>
      <c r="AU342" s="179" t="s">
        <v>82</v>
      </c>
      <c r="AY342" s="18" t="s">
        <v>185</v>
      </c>
      <c r="BE342" s="180">
        <f>IF(N342="základní",J342,0)</f>
        <v>0</v>
      </c>
      <c r="BF342" s="180">
        <f>IF(N342="snížená",J342,0)</f>
        <v>0</v>
      </c>
      <c r="BG342" s="180">
        <f>IF(N342="zákl. přenesená",J342,0)</f>
        <v>0</v>
      </c>
      <c r="BH342" s="180">
        <f>IF(N342="sníž. přenesená",J342,0)</f>
        <v>0</v>
      </c>
      <c r="BI342" s="180">
        <f>IF(N342="nulová",J342,0)</f>
        <v>0</v>
      </c>
      <c r="BJ342" s="18" t="s">
        <v>80</v>
      </c>
      <c r="BK342" s="180">
        <f>ROUND(I342*H342,2)</f>
        <v>0</v>
      </c>
      <c r="BL342" s="18" t="s">
        <v>192</v>
      </c>
      <c r="BM342" s="179" t="s">
        <v>493</v>
      </c>
    </row>
    <row r="343" spans="1:65" s="13" customFormat="1" ht="11.25">
      <c r="B343" s="181"/>
      <c r="D343" s="182" t="s">
        <v>194</v>
      </c>
      <c r="E343" s="183" t="s">
        <v>1</v>
      </c>
      <c r="F343" s="184" t="s">
        <v>235</v>
      </c>
      <c r="H343" s="183" t="s">
        <v>1</v>
      </c>
      <c r="I343" s="185"/>
      <c r="L343" s="181"/>
      <c r="M343" s="186"/>
      <c r="N343" s="187"/>
      <c r="O343" s="187"/>
      <c r="P343" s="187"/>
      <c r="Q343" s="187"/>
      <c r="R343" s="187"/>
      <c r="S343" s="187"/>
      <c r="T343" s="188"/>
      <c r="AT343" s="183" t="s">
        <v>194</v>
      </c>
      <c r="AU343" s="183" t="s">
        <v>82</v>
      </c>
      <c r="AV343" s="13" t="s">
        <v>80</v>
      </c>
      <c r="AW343" s="13" t="s">
        <v>30</v>
      </c>
      <c r="AX343" s="13" t="s">
        <v>73</v>
      </c>
      <c r="AY343" s="183" t="s">
        <v>185</v>
      </c>
    </row>
    <row r="344" spans="1:65" s="14" customFormat="1" ht="11.25">
      <c r="B344" s="189"/>
      <c r="D344" s="182" t="s">
        <v>194</v>
      </c>
      <c r="E344" s="190" t="s">
        <v>1</v>
      </c>
      <c r="F344" s="191" t="s">
        <v>494</v>
      </c>
      <c r="H344" s="192">
        <v>38.475000000000001</v>
      </c>
      <c r="I344" s="193"/>
      <c r="L344" s="189"/>
      <c r="M344" s="194"/>
      <c r="N344" s="195"/>
      <c r="O344" s="195"/>
      <c r="P344" s="195"/>
      <c r="Q344" s="195"/>
      <c r="R344" s="195"/>
      <c r="S344" s="195"/>
      <c r="T344" s="196"/>
      <c r="AT344" s="190" t="s">
        <v>194</v>
      </c>
      <c r="AU344" s="190" t="s">
        <v>82</v>
      </c>
      <c r="AV344" s="14" t="s">
        <v>82</v>
      </c>
      <c r="AW344" s="14" t="s">
        <v>30</v>
      </c>
      <c r="AX344" s="14" t="s">
        <v>80</v>
      </c>
      <c r="AY344" s="190" t="s">
        <v>185</v>
      </c>
    </row>
    <row r="345" spans="1:65" s="2" customFormat="1" ht="21.75" customHeight="1">
      <c r="A345" s="33"/>
      <c r="B345" s="167"/>
      <c r="C345" s="168" t="s">
        <v>495</v>
      </c>
      <c r="D345" s="168" t="s">
        <v>187</v>
      </c>
      <c r="E345" s="169" t="s">
        <v>496</v>
      </c>
      <c r="F345" s="170" t="s">
        <v>497</v>
      </c>
      <c r="G345" s="171" t="s">
        <v>190</v>
      </c>
      <c r="H345" s="172">
        <v>1273.7</v>
      </c>
      <c r="I345" s="173"/>
      <c r="J345" s="174">
        <f>ROUND(I345*H345,2)</f>
        <v>0</v>
      </c>
      <c r="K345" s="170" t="s">
        <v>191</v>
      </c>
      <c r="L345" s="34"/>
      <c r="M345" s="175" t="s">
        <v>1</v>
      </c>
      <c r="N345" s="176" t="s">
        <v>38</v>
      </c>
      <c r="O345" s="59"/>
      <c r="P345" s="177">
        <f>O345*H345</f>
        <v>0</v>
      </c>
      <c r="Q345" s="177">
        <v>0</v>
      </c>
      <c r="R345" s="177">
        <f>Q345*H345</f>
        <v>0</v>
      </c>
      <c r="S345" s="177">
        <v>0</v>
      </c>
      <c r="T345" s="178">
        <f>S345*H345</f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79" t="s">
        <v>192</v>
      </c>
      <c r="AT345" s="179" t="s">
        <v>187</v>
      </c>
      <c r="AU345" s="179" t="s">
        <v>82</v>
      </c>
      <c r="AY345" s="18" t="s">
        <v>185</v>
      </c>
      <c r="BE345" s="180">
        <f>IF(N345="základní",J345,0)</f>
        <v>0</v>
      </c>
      <c r="BF345" s="180">
        <f>IF(N345="snížená",J345,0)</f>
        <v>0</v>
      </c>
      <c r="BG345" s="180">
        <f>IF(N345="zákl. přenesená",J345,0)</f>
        <v>0</v>
      </c>
      <c r="BH345" s="180">
        <f>IF(N345="sníž. přenesená",J345,0)</f>
        <v>0</v>
      </c>
      <c r="BI345" s="180">
        <f>IF(N345="nulová",J345,0)</f>
        <v>0</v>
      </c>
      <c r="BJ345" s="18" t="s">
        <v>80</v>
      </c>
      <c r="BK345" s="180">
        <f>ROUND(I345*H345,2)</f>
        <v>0</v>
      </c>
      <c r="BL345" s="18" t="s">
        <v>192</v>
      </c>
      <c r="BM345" s="179" t="s">
        <v>498</v>
      </c>
    </row>
    <row r="346" spans="1:65" s="13" customFormat="1" ht="11.25">
      <c r="B346" s="181"/>
      <c r="D346" s="182" t="s">
        <v>194</v>
      </c>
      <c r="E346" s="183" t="s">
        <v>1</v>
      </c>
      <c r="F346" s="184" t="s">
        <v>235</v>
      </c>
      <c r="H346" s="183" t="s">
        <v>1</v>
      </c>
      <c r="I346" s="185"/>
      <c r="L346" s="181"/>
      <c r="M346" s="186"/>
      <c r="N346" s="187"/>
      <c r="O346" s="187"/>
      <c r="P346" s="187"/>
      <c r="Q346" s="187"/>
      <c r="R346" s="187"/>
      <c r="S346" s="187"/>
      <c r="T346" s="188"/>
      <c r="AT346" s="183" t="s">
        <v>194</v>
      </c>
      <c r="AU346" s="183" t="s">
        <v>82</v>
      </c>
      <c r="AV346" s="13" t="s">
        <v>80</v>
      </c>
      <c r="AW346" s="13" t="s">
        <v>30</v>
      </c>
      <c r="AX346" s="13" t="s">
        <v>73</v>
      </c>
      <c r="AY346" s="183" t="s">
        <v>185</v>
      </c>
    </row>
    <row r="347" spans="1:65" s="14" customFormat="1" ht="11.25">
      <c r="B347" s="189"/>
      <c r="D347" s="182" t="s">
        <v>194</v>
      </c>
      <c r="E347" s="190" t="s">
        <v>1</v>
      </c>
      <c r="F347" s="191" t="s">
        <v>499</v>
      </c>
      <c r="H347" s="192">
        <v>1273.7</v>
      </c>
      <c r="I347" s="193"/>
      <c r="L347" s="189"/>
      <c r="M347" s="194"/>
      <c r="N347" s="195"/>
      <c r="O347" s="195"/>
      <c r="P347" s="195"/>
      <c r="Q347" s="195"/>
      <c r="R347" s="195"/>
      <c r="S347" s="195"/>
      <c r="T347" s="196"/>
      <c r="AT347" s="190" t="s">
        <v>194</v>
      </c>
      <c r="AU347" s="190" t="s">
        <v>82</v>
      </c>
      <c r="AV347" s="14" t="s">
        <v>82</v>
      </c>
      <c r="AW347" s="14" t="s">
        <v>30</v>
      </c>
      <c r="AX347" s="14" t="s">
        <v>73</v>
      </c>
      <c r="AY347" s="190" t="s">
        <v>185</v>
      </c>
    </row>
    <row r="348" spans="1:65" s="15" customFormat="1" ht="11.25">
      <c r="B348" s="197"/>
      <c r="D348" s="182" t="s">
        <v>194</v>
      </c>
      <c r="E348" s="198" t="s">
        <v>1</v>
      </c>
      <c r="F348" s="199" t="s">
        <v>146</v>
      </c>
      <c r="H348" s="200">
        <v>1273.7</v>
      </c>
      <c r="I348" s="201"/>
      <c r="L348" s="197"/>
      <c r="M348" s="202"/>
      <c r="N348" s="203"/>
      <c r="O348" s="203"/>
      <c r="P348" s="203"/>
      <c r="Q348" s="203"/>
      <c r="R348" s="203"/>
      <c r="S348" s="203"/>
      <c r="T348" s="204"/>
      <c r="AT348" s="198" t="s">
        <v>194</v>
      </c>
      <c r="AU348" s="198" t="s">
        <v>82</v>
      </c>
      <c r="AV348" s="15" t="s">
        <v>192</v>
      </c>
      <c r="AW348" s="15" t="s">
        <v>30</v>
      </c>
      <c r="AX348" s="15" t="s">
        <v>80</v>
      </c>
      <c r="AY348" s="198" t="s">
        <v>185</v>
      </c>
    </row>
    <row r="349" spans="1:65" s="2" customFormat="1" ht="21.75" customHeight="1">
      <c r="A349" s="33"/>
      <c r="B349" s="167"/>
      <c r="C349" s="168" t="s">
        <v>500</v>
      </c>
      <c r="D349" s="168" t="s">
        <v>187</v>
      </c>
      <c r="E349" s="169" t="s">
        <v>501</v>
      </c>
      <c r="F349" s="170" t="s">
        <v>502</v>
      </c>
      <c r="G349" s="171" t="s">
        <v>190</v>
      </c>
      <c r="H349" s="172">
        <v>1273.7</v>
      </c>
      <c r="I349" s="173"/>
      <c r="J349" s="174">
        <f>ROUND(I349*H349,2)</f>
        <v>0</v>
      </c>
      <c r="K349" s="170" t="s">
        <v>191</v>
      </c>
      <c r="L349" s="34"/>
      <c r="M349" s="175" t="s">
        <v>1</v>
      </c>
      <c r="N349" s="176" t="s">
        <v>38</v>
      </c>
      <c r="O349" s="59"/>
      <c r="P349" s="177">
        <f>O349*H349</f>
        <v>0</v>
      </c>
      <c r="Q349" s="177">
        <v>0</v>
      </c>
      <c r="R349" s="177">
        <f>Q349*H349</f>
        <v>0</v>
      </c>
      <c r="S349" s="177">
        <v>0</v>
      </c>
      <c r="T349" s="178">
        <f>S349*H349</f>
        <v>0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79" t="s">
        <v>192</v>
      </c>
      <c r="AT349" s="179" t="s">
        <v>187</v>
      </c>
      <c r="AU349" s="179" t="s">
        <v>82</v>
      </c>
      <c r="AY349" s="18" t="s">
        <v>185</v>
      </c>
      <c r="BE349" s="180">
        <f>IF(N349="základní",J349,0)</f>
        <v>0</v>
      </c>
      <c r="BF349" s="180">
        <f>IF(N349="snížená",J349,0)</f>
        <v>0</v>
      </c>
      <c r="BG349" s="180">
        <f>IF(N349="zákl. přenesená",J349,0)</f>
        <v>0</v>
      </c>
      <c r="BH349" s="180">
        <f>IF(N349="sníž. přenesená",J349,0)</f>
        <v>0</v>
      </c>
      <c r="BI349" s="180">
        <f>IF(N349="nulová",J349,0)</f>
        <v>0</v>
      </c>
      <c r="BJ349" s="18" t="s">
        <v>80</v>
      </c>
      <c r="BK349" s="180">
        <f>ROUND(I349*H349,2)</f>
        <v>0</v>
      </c>
      <c r="BL349" s="18" t="s">
        <v>192</v>
      </c>
      <c r="BM349" s="179" t="s">
        <v>503</v>
      </c>
    </row>
    <row r="350" spans="1:65" s="13" customFormat="1" ht="11.25">
      <c r="B350" s="181"/>
      <c r="D350" s="182" t="s">
        <v>194</v>
      </c>
      <c r="E350" s="183" t="s">
        <v>1</v>
      </c>
      <c r="F350" s="184" t="s">
        <v>235</v>
      </c>
      <c r="H350" s="183" t="s">
        <v>1</v>
      </c>
      <c r="I350" s="185"/>
      <c r="L350" s="181"/>
      <c r="M350" s="186"/>
      <c r="N350" s="187"/>
      <c r="O350" s="187"/>
      <c r="P350" s="187"/>
      <c r="Q350" s="187"/>
      <c r="R350" s="187"/>
      <c r="S350" s="187"/>
      <c r="T350" s="188"/>
      <c r="AT350" s="183" t="s">
        <v>194</v>
      </c>
      <c r="AU350" s="183" t="s">
        <v>82</v>
      </c>
      <c r="AV350" s="13" t="s">
        <v>80</v>
      </c>
      <c r="AW350" s="13" t="s">
        <v>30</v>
      </c>
      <c r="AX350" s="13" t="s">
        <v>73</v>
      </c>
      <c r="AY350" s="183" t="s">
        <v>185</v>
      </c>
    </row>
    <row r="351" spans="1:65" s="14" customFormat="1" ht="11.25">
      <c r="B351" s="189"/>
      <c r="D351" s="182" t="s">
        <v>194</v>
      </c>
      <c r="E351" s="190" t="s">
        <v>1</v>
      </c>
      <c r="F351" s="191" t="s">
        <v>499</v>
      </c>
      <c r="H351" s="192">
        <v>1273.7</v>
      </c>
      <c r="I351" s="193"/>
      <c r="L351" s="189"/>
      <c r="M351" s="194"/>
      <c r="N351" s="195"/>
      <c r="O351" s="195"/>
      <c r="P351" s="195"/>
      <c r="Q351" s="195"/>
      <c r="R351" s="195"/>
      <c r="S351" s="195"/>
      <c r="T351" s="196"/>
      <c r="AT351" s="190" t="s">
        <v>194</v>
      </c>
      <c r="AU351" s="190" t="s">
        <v>82</v>
      </c>
      <c r="AV351" s="14" t="s">
        <v>82</v>
      </c>
      <c r="AW351" s="14" t="s">
        <v>30</v>
      </c>
      <c r="AX351" s="14" t="s">
        <v>80</v>
      </c>
      <c r="AY351" s="190" t="s">
        <v>185</v>
      </c>
    </row>
    <row r="352" spans="1:65" s="12" customFormat="1" ht="22.9" customHeight="1">
      <c r="B352" s="154"/>
      <c r="D352" s="155" t="s">
        <v>72</v>
      </c>
      <c r="E352" s="165" t="s">
        <v>82</v>
      </c>
      <c r="F352" s="165" t="s">
        <v>504</v>
      </c>
      <c r="I352" s="157"/>
      <c r="J352" s="166">
        <f>BK352</f>
        <v>0</v>
      </c>
      <c r="L352" s="154"/>
      <c r="M352" s="159"/>
      <c r="N352" s="160"/>
      <c r="O352" s="160"/>
      <c r="P352" s="161">
        <f>SUM(P353:P355)</f>
        <v>0</v>
      </c>
      <c r="Q352" s="160"/>
      <c r="R352" s="161">
        <f>SUM(R353:R355)</f>
        <v>79.299499999999995</v>
      </c>
      <c r="S352" s="160"/>
      <c r="T352" s="162">
        <f>SUM(T353:T355)</f>
        <v>0</v>
      </c>
      <c r="AR352" s="155" t="s">
        <v>80</v>
      </c>
      <c r="AT352" s="163" t="s">
        <v>72</v>
      </c>
      <c r="AU352" s="163" t="s">
        <v>80</v>
      </c>
      <c r="AY352" s="155" t="s">
        <v>185</v>
      </c>
      <c r="BK352" s="164">
        <f>SUM(BK353:BK355)</f>
        <v>0</v>
      </c>
    </row>
    <row r="353" spans="1:65" s="2" customFormat="1" ht="21.75" customHeight="1">
      <c r="A353" s="33"/>
      <c r="B353" s="167"/>
      <c r="C353" s="168" t="s">
        <v>505</v>
      </c>
      <c r="D353" s="168" t="s">
        <v>187</v>
      </c>
      <c r="E353" s="169" t="s">
        <v>506</v>
      </c>
      <c r="F353" s="170" t="s">
        <v>507</v>
      </c>
      <c r="G353" s="171" t="s">
        <v>220</v>
      </c>
      <c r="H353" s="172">
        <v>350</v>
      </c>
      <c r="I353" s="173"/>
      <c r="J353" s="174">
        <f>ROUND(I353*H353,2)</f>
        <v>0</v>
      </c>
      <c r="K353" s="170" t="s">
        <v>191</v>
      </c>
      <c r="L353" s="34"/>
      <c r="M353" s="175" t="s">
        <v>1</v>
      </c>
      <c r="N353" s="176" t="s">
        <v>38</v>
      </c>
      <c r="O353" s="59"/>
      <c r="P353" s="177">
        <f>O353*H353</f>
        <v>0</v>
      </c>
      <c r="Q353" s="177">
        <v>0.22656999999999999</v>
      </c>
      <c r="R353" s="177">
        <f>Q353*H353</f>
        <v>79.299499999999995</v>
      </c>
      <c r="S353" s="177">
        <v>0</v>
      </c>
      <c r="T353" s="178">
        <f>S353*H353</f>
        <v>0</v>
      </c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R353" s="179" t="s">
        <v>192</v>
      </c>
      <c r="AT353" s="179" t="s">
        <v>187</v>
      </c>
      <c r="AU353" s="179" t="s">
        <v>82</v>
      </c>
      <c r="AY353" s="18" t="s">
        <v>185</v>
      </c>
      <c r="BE353" s="180">
        <f>IF(N353="základní",J353,0)</f>
        <v>0</v>
      </c>
      <c r="BF353" s="180">
        <f>IF(N353="snížená",J353,0)</f>
        <v>0</v>
      </c>
      <c r="BG353" s="180">
        <f>IF(N353="zákl. přenesená",J353,0)</f>
        <v>0</v>
      </c>
      <c r="BH353" s="180">
        <f>IF(N353="sníž. přenesená",J353,0)</f>
        <v>0</v>
      </c>
      <c r="BI353" s="180">
        <f>IF(N353="nulová",J353,0)</f>
        <v>0</v>
      </c>
      <c r="BJ353" s="18" t="s">
        <v>80</v>
      </c>
      <c r="BK353" s="180">
        <f>ROUND(I353*H353,2)</f>
        <v>0</v>
      </c>
      <c r="BL353" s="18" t="s">
        <v>192</v>
      </c>
      <c r="BM353" s="179" t="s">
        <v>508</v>
      </c>
    </row>
    <row r="354" spans="1:65" s="13" customFormat="1" ht="11.25">
      <c r="B354" s="181"/>
      <c r="D354" s="182" t="s">
        <v>194</v>
      </c>
      <c r="E354" s="183" t="s">
        <v>1</v>
      </c>
      <c r="F354" s="184" t="s">
        <v>235</v>
      </c>
      <c r="H354" s="183" t="s">
        <v>1</v>
      </c>
      <c r="I354" s="185"/>
      <c r="L354" s="181"/>
      <c r="M354" s="186"/>
      <c r="N354" s="187"/>
      <c r="O354" s="187"/>
      <c r="P354" s="187"/>
      <c r="Q354" s="187"/>
      <c r="R354" s="187"/>
      <c r="S354" s="187"/>
      <c r="T354" s="188"/>
      <c r="AT354" s="183" t="s">
        <v>194</v>
      </c>
      <c r="AU354" s="183" t="s">
        <v>82</v>
      </c>
      <c r="AV354" s="13" t="s">
        <v>80</v>
      </c>
      <c r="AW354" s="13" t="s">
        <v>30</v>
      </c>
      <c r="AX354" s="13" t="s">
        <v>73</v>
      </c>
      <c r="AY354" s="183" t="s">
        <v>185</v>
      </c>
    </row>
    <row r="355" spans="1:65" s="14" customFormat="1" ht="11.25">
      <c r="B355" s="189"/>
      <c r="D355" s="182" t="s">
        <v>194</v>
      </c>
      <c r="E355" s="190" t="s">
        <v>1</v>
      </c>
      <c r="F355" s="191" t="s">
        <v>509</v>
      </c>
      <c r="H355" s="192">
        <v>350</v>
      </c>
      <c r="I355" s="193"/>
      <c r="L355" s="189"/>
      <c r="M355" s="194"/>
      <c r="N355" s="195"/>
      <c r="O355" s="195"/>
      <c r="P355" s="195"/>
      <c r="Q355" s="195"/>
      <c r="R355" s="195"/>
      <c r="S355" s="195"/>
      <c r="T355" s="196"/>
      <c r="AT355" s="190" t="s">
        <v>194</v>
      </c>
      <c r="AU355" s="190" t="s">
        <v>82</v>
      </c>
      <c r="AV355" s="14" t="s">
        <v>82</v>
      </c>
      <c r="AW355" s="14" t="s">
        <v>30</v>
      </c>
      <c r="AX355" s="14" t="s">
        <v>80</v>
      </c>
      <c r="AY355" s="190" t="s">
        <v>185</v>
      </c>
    </row>
    <row r="356" spans="1:65" s="12" customFormat="1" ht="22.9" customHeight="1">
      <c r="B356" s="154"/>
      <c r="D356" s="155" t="s">
        <v>72</v>
      </c>
      <c r="E356" s="165" t="s">
        <v>202</v>
      </c>
      <c r="F356" s="165" t="s">
        <v>510</v>
      </c>
      <c r="I356" s="157"/>
      <c r="J356" s="166">
        <f>BK356</f>
        <v>0</v>
      </c>
      <c r="L356" s="154"/>
      <c r="M356" s="159"/>
      <c r="N356" s="160"/>
      <c r="O356" s="160"/>
      <c r="P356" s="161">
        <f>SUM(P357:P366)</f>
        <v>0</v>
      </c>
      <c r="Q356" s="160"/>
      <c r="R356" s="161">
        <f>SUM(R357:R366)</f>
        <v>2.3262800000000001</v>
      </c>
      <c r="S356" s="160"/>
      <c r="T356" s="162">
        <f>SUM(T357:T366)</f>
        <v>0</v>
      </c>
      <c r="AR356" s="155" t="s">
        <v>80</v>
      </c>
      <c r="AT356" s="163" t="s">
        <v>72</v>
      </c>
      <c r="AU356" s="163" t="s">
        <v>80</v>
      </c>
      <c r="AY356" s="155" t="s">
        <v>185</v>
      </c>
      <c r="BK356" s="164">
        <f>SUM(BK357:BK366)</f>
        <v>0</v>
      </c>
    </row>
    <row r="357" spans="1:65" s="2" customFormat="1" ht="16.5" customHeight="1">
      <c r="A357" s="33"/>
      <c r="B357" s="167"/>
      <c r="C357" s="168" t="s">
        <v>511</v>
      </c>
      <c r="D357" s="168" t="s">
        <v>187</v>
      </c>
      <c r="E357" s="169" t="s">
        <v>512</v>
      </c>
      <c r="F357" s="170" t="s">
        <v>513</v>
      </c>
      <c r="G357" s="171" t="s">
        <v>514</v>
      </c>
      <c r="H357" s="172">
        <v>3</v>
      </c>
      <c r="I357" s="173"/>
      <c r="J357" s="174">
        <f>ROUND(I357*H357,2)</f>
        <v>0</v>
      </c>
      <c r="K357" s="170" t="s">
        <v>1</v>
      </c>
      <c r="L357" s="34"/>
      <c r="M357" s="175" t="s">
        <v>1</v>
      </c>
      <c r="N357" s="176" t="s">
        <v>38</v>
      </c>
      <c r="O357" s="59"/>
      <c r="P357" s="177">
        <f>O357*H357</f>
        <v>0</v>
      </c>
      <c r="Q357" s="177">
        <v>0.40482000000000001</v>
      </c>
      <c r="R357" s="177">
        <f>Q357*H357</f>
        <v>1.2144600000000001</v>
      </c>
      <c r="S357" s="177">
        <v>0</v>
      </c>
      <c r="T357" s="178">
        <f>S357*H357</f>
        <v>0</v>
      </c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R357" s="179" t="s">
        <v>192</v>
      </c>
      <c r="AT357" s="179" t="s">
        <v>187</v>
      </c>
      <c r="AU357" s="179" t="s">
        <v>82</v>
      </c>
      <c r="AY357" s="18" t="s">
        <v>185</v>
      </c>
      <c r="BE357" s="180">
        <f>IF(N357="základní",J357,0)</f>
        <v>0</v>
      </c>
      <c r="BF357" s="180">
        <f>IF(N357="snížená",J357,0)</f>
        <v>0</v>
      </c>
      <c r="BG357" s="180">
        <f>IF(N357="zákl. přenesená",J357,0)</f>
        <v>0</v>
      </c>
      <c r="BH357" s="180">
        <f>IF(N357="sníž. přenesená",J357,0)</f>
        <v>0</v>
      </c>
      <c r="BI357" s="180">
        <f>IF(N357="nulová",J357,0)</f>
        <v>0</v>
      </c>
      <c r="BJ357" s="18" t="s">
        <v>80</v>
      </c>
      <c r="BK357" s="180">
        <f>ROUND(I357*H357,2)</f>
        <v>0</v>
      </c>
      <c r="BL357" s="18" t="s">
        <v>192</v>
      </c>
      <c r="BM357" s="179" t="s">
        <v>515</v>
      </c>
    </row>
    <row r="358" spans="1:65" s="13" customFormat="1" ht="11.25">
      <c r="B358" s="181"/>
      <c r="D358" s="182" t="s">
        <v>194</v>
      </c>
      <c r="E358" s="183" t="s">
        <v>1</v>
      </c>
      <c r="F358" s="184" t="s">
        <v>516</v>
      </c>
      <c r="H358" s="183" t="s">
        <v>1</v>
      </c>
      <c r="I358" s="185"/>
      <c r="L358" s="181"/>
      <c r="M358" s="186"/>
      <c r="N358" s="187"/>
      <c r="O358" s="187"/>
      <c r="P358" s="187"/>
      <c r="Q358" s="187"/>
      <c r="R358" s="187"/>
      <c r="S358" s="187"/>
      <c r="T358" s="188"/>
      <c r="AT358" s="183" t="s">
        <v>194</v>
      </c>
      <c r="AU358" s="183" t="s">
        <v>82</v>
      </c>
      <c r="AV358" s="13" t="s">
        <v>80</v>
      </c>
      <c r="AW358" s="13" t="s">
        <v>30</v>
      </c>
      <c r="AX358" s="13" t="s">
        <v>73</v>
      </c>
      <c r="AY358" s="183" t="s">
        <v>185</v>
      </c>
    </row>
    <row r="359" spans="1:65" s="14" customFormat="1" ht="11.25">
      <c r="B359" s="189"/>
      <c r="D359" s="182" t="s">
        <v>194</v>
      </c>
      <c r="E359" s="190" t="s">
        <v>1</v>
      </c>
      <c r="F359" s="191" t="s">
        <v>202</v>
      </c>
      <c r="H359" s="192">
        <v>3</v>
      </c>
      <c r="I359" s="193"/>
      <c r="L359" s="189"/>
      <c r="M359" s="194"/>
      <c r="N359" s="195"/>
      <c r="O359" s="195"/>
      <c r="P359" s="195"/>
      <c r="Q359" s="195"/>
      <c r="R359" s="195"/>
      <c r="S359" s="195"/>
      <c r="T359" s="196"/>
      <c r="AT359" s="190" t="s">
        <v>194</v>
      </c>
      <c r="AU359" s="190" t="s">
        <v>82</v>
      </c>
      <c r="AV359" s="14" t="s">
        <v>82</v>
      </c>
      <c r="AW359" s="14" t="s">
        <v>30</v>
      </c>
      <c r="AX359" s="14" t="s">
        <v>80</v>
      </c>
      <c r="AY359" s="190" t="s">
        <v>185</v>
      </c>
    </row>
    <row r="360" spans="1:65" s="2" customFormat="1" ht="16.5" customHeight="1">
      <c r="A360" s="33"/>
      <c r="B360" s="167"/>
      <c r="C360" s="168" t="s">
        <v>517</v>
      </c>
      <c r="D360" s="168" t="s">
        <v>187</v>
      </c>
      <c r="E360" s="169" t="s">
        <v>518</v>
      </c>
      <c r="F360" s="170" t="s">
        <v>519</v>
      </c>
      <c r="G360" s="171" t="s">
        <v>514</v>
      </c>
      <c r="H360" s="172">
        <v>1</v>
      </c>
      <c r="I360" s="173"/>
      <c r="J360" s="174">
        <f>ROUND(I360*H360,2)</f>
        <v>0</v>
      </c>
      <c r="K360" s="170" t="s">
        <v>1</v>
      </c>
      <c r="L360" s="34"/>
      <c r="M360" s="175" t="s">
        <v>1</v>
      </c>
      <c r="N360" s="176" t="s">
        <v>38</v>
      </c>
      <c r="O360" s="59"/>
      <c r="P360" s="177">
        <f>O360*H360</f>
        <v>0</v>
      </c>
      <c r="Q360" s="177">
        <v>0.40482000000000001</v>
      </c>
      <c r="R360" s="177">
        <f>Q360*H360</f>
        <v>0.40482000000000001</v>
      </c>
      <c r="S360" s="177">
        <v>0</v>
      </c>
      <c r="T360" s="178">
        <f>S360*H360</f>
        <v>0</v>
      </c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R360" s="179" t="s">
        <v>192</v>
      </c>
      <c r="AT360" s="179" t="s">
        <v>187</v>
      </c>
      <c r="AU360" s="179" t="s">
        <v>82</v>
      </c>
      <c r="AY360" s="18" t="s">
        <v>185</v>
      </c>
      <c r="BE360" s="180">
        <f>IF(N360="základní",J360,0)</f>
        <v>0</v>
      </c>
      <c r="BF360" s="180">
        <f>IF(N360="snížená",J360,0)</f>
        <v>0</v>
      </c>
      <c r="BG360" s="180">
        <f>IF(N360="zákl. přenesená",J360,0)</f>
        <v>0</v>
      </c>
      <c r="BH360" s="180">
        <f>IF(N360="sníž. přenesená",J360,0)</f>
        <v>0</v>
      </c>
      <c r="BI360" s="180">
        <f>IF(N360="nulová",J360,0)</f>
        <v>0</v>
      </c>
      <c r="BJ360" s="18" t="s">
        <v>80</v>
      </c>
      <c r="BK360" s="180">
        <f>ROUND(I360*H360,2)</f>
        <v>0</v>
      </c>
      <c r="BL360" s="18" t="s">
        <v>192</v>
      </c>
      <c r="BM360" s="179" t="s">
        <v>520</v>
      </c>
    </row>
    <row r="361" spans="1:65" s="13" customFormat="1" ht="11.25">
      <c r="B361" s="181"/>
      <c r="D361" s="182" t="s">
        <v>194</v>
      </c>
      <c r="E361" s="183" t="s">
        <v>1</v>
      </c>
      <c r="F361" s="184" t="s">
        <v>464</v>
      </c>
      <c r="H361" s="183" t="s">
        <v>1</v>
      </c>
      <c r="I361" s="185"/>
      <c r="L361" s="181"/>
      <c r="M361" s="186"/>
      <c r="N361" s="187"/>
      <c r="O361" s="187"/>
      <c r="P361" s="187"/>
      <c r="Q361" s="187"/>
      <c r="R361" s="187"/>
      <c r="S361" s="187"/>
      <c r="T361" s="188"/>
      <c r="AT361" s="183" t="s">
        <v>194</v>
      </c>
      <c r="AU361" s="183" t="s">
        <v>82</v>
      </c>
      <c r="AV361" s="13" t="s">
        <v>80</v>
      </c>
      <c r="AW361" s="13" t="s">
        <v>30</v>
      </c>
      <c r="AX361" s="13" t="s">
        <v>73</v>
      </c>
      <c r="AY361" s="183" t="s">
        <v>185</v>
      </c>
    </row>
    <row r="362" spans="1:65" s="14" customFormat="1" ht="11.25">
      <c r="B362" s="189"/>
      <c r="D362" s="182" t="s">
        <v>194</v>
      </c>
      <c r="E362" s="190" t="s">
        <v>1</v>
      </c>
      <c r="F362" s="191" t="s">
        <v>80</v>
      </c>
      <c r="H362" s="192">
        <v>1</v>
      </c>
      <c r="I362" s="193"/>
      <c r="L362" s="189"/>
      <c r="M362" s="194"/>
      <c r="N362" s="195"/>
      <c r="O362" s="195"/>
      <c r="P362" s="195"/>
      <c r="Q362" s="195"/>
      <c r="R362" s="195"/>
      <c r="S362" s="195"/>
      <c r="T362" s="196"/>
      <c r="AT362" s="190" t="s">
        <v>194</v>
      </c>
      <c r="AU362" s="190" t="s">
        <v>82</v>
      </c>
      <c r="AV362" s="14" t="s">
        <v>82</v>
      </c>
      <c r="AW362" s="14" t="s">
        <v>30</v>
      </c>
      <c r="AX362" s="14" t="s">
        <v>80</v>
      </c>
      <c r="AY362" s="190" t="s">
        <v>185</v>
      </c>
    </row>
    <row r="363" spans="1:65" s="2" customFormat="1" ht="16.5" customHeight="1">
      <c r="A363" s="33"/>
      <c r="B363" s="167"/>
      <c r="C363" s="213" t="s">
        <v>521</v>
      </c>
      <c r="D363" s="213" t="s">
        <v>454</v>
      </c>
      <c r="E363" s="214" t="s">
        <v>522</v>
      </c>
      <c r="F363" s="215" t="s">
        <v>523</v>
      </c>
      <c r="G363" s="216" t="s">
        <v>514</v>
      </c>
      <c r="H363" s="217">
        <v>7</v>
      </c>
      <c r="I363" s="218"/>
      <c r="J363" s="219">
        <f>ROUND(I363*H363,2)</f>
        <v>0</v>
      </c>
      <c r="K363" s="215" t="s">
        <v>1</v>
      </c>
      <c r="L363" s="220"/>
      <c r="M363" s="221" t="s">
        <v>1</v>
      </c>
      <c r="N363" s="222" t="s">
        <v>38</v>
      </c>
      <c r="O363" s="59"/>
      <c r="P363" s="177">
        <f>O363*H363</f>
        <v>0</v>
      </c>
      <c r="Q363" s="177">
        <v>0.10100000000000001</v>
      </c>
      <c r="R363" s="177">
        <f>Q363*H363</f>
        <v>0.70700000000000007</v>
      </c>
      <c r="S363" s="177">
        <v>0</v>
      </c>
      <c r="T363" s="178">
        <f>S363*H363</f>
        <v>0</v>
      </c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R363" s="179" t="s">
        <v>230</v>
      </c>
      <c r="AT363" s="179" t="s">
        <v>454</v>
      </c>
      <c r="AU363" s="179" t="s">
        <v>82</v>
      </c>
      <c r="AY363" s="18" t="s">
        <v>185</v>
      </c>
      <c r="BE363" s="180">
        <f>IF(N363="základní",J363,0)</f>
        <v>0</v>
      </c>
      <c r="BF363" s="180">
        <f>IF(N363="snížená",J363,0)</f>
        <v>0</v>
      </c>
      <c r="BG363" s="180">
        <f>IF(N363="zákl. přenesená",J363,0)</f>
        <v>0</v>
      </c>
      <c r="BH363" s="180">
        <f>IF(N363="sníž. přenesená",J363,0)</f>
        <v>0</v>
      </c>
      <c r="BI363" s="180">
        <f>IF(N363="nulová",J363,0)</f>
        <v>0</v>
      </c>
      <c r="BJ363" s="18" t="s">
        <v>80</v>
      </c>
      <c r="BK363" s="180">
        <f>ROUND(I363*H363,2)</f>
        <v>0</v>
      </c>
      <c r="BL363" s="18" t="s">
        <v>192</v>
      </c>
      <c r="BM363" s="179" t="s">
        <v>524</v>
      </c>
    </row>
    <row r="364" spans="1:65" s="13" customFormat="1" ht="11.25">
      <c r="B364" s="181"/>
      <c r="D364" s="182" t="s">
        <v>194</v>
      </c>
      <c r="E364" s="183" t="s">
        <v>1</v>
      </c>
      <c r="F364" s="184" t="s">
        <v>464</v>
      </c>
      <c r="H364" s="183" t="s">
        <v>1</v>
      </c>
      <c r="I364" s="185"/>
      <c r="L364" s="181"/>
      <c r="M364" s="186"/>
      <c r="N364" s="187"/>
      <c r="O364" s="187"/>
      <c r="P364" s="187"/>
      <c r="Q364" s="187"/>
      <c r="R364" s="187"/>
      <c r="S364" s="187"/>
      <c r="T364" s="188"/>
      <c r="AT364" s="183" t="s">
        <v>194</v>
      </c>
      <c r="AU364" s="183" t="s">
        <v>82</v>
      </c>
      <c r="AV364" s="13" t="s">
        <v>80</v>
      </c>
      <c r="AW364" s="13" t="s">
        <v>30</v>
      </c>
      <c r="AX364" s="13" t="s">
        <v>73</v>
      </c>
      <c r="AY364" s="183" t="s">
        <v>185</v>
      </c>
    </row>
    <row r="365" spans="1:65" s="13" customFormat="1" ht="11.25">
      <c r="B365" s="181"/>
      <c r="D365" s="182" t="s">
        <v>194</v>
      </c>
      <c r="E365" s="183" t="s">
        <v>1</v>
      </c>
      <c r="F365" s="184" t="s">
        <v>525</v>
      </c>
      <c r="H365" s="183" t="s">
        <v>1</v>
      </c>
      <c r="I365" s="185"/>
      <c r="L365" s="181"/>
      <c r="M365" s="186"/>
      <c r="N365" s="187"/>
      <c r="O365" s="187"/>
      <c r="P365" s="187"/>
      <c r="Q365" s="187"/>
      <c r="R365" s="187"/>
      <c r="S365" s="187"/>
      <c r="T365" s="188"/>
      <c r="AT365" s="183" t="s">
        <v>194</v>
      </c>
      <c r="AU365" s="183" t="s">
        <v>82</v>
      </c>
      <c r="AV365" s="13" t="s">
        <v>80</v>
      </c>
      <c r="AW365" s="13" t="s">
        <v>30</v>
      </c>
      <c r="AX365" s="13" t="s">
        <v>73</v>
      </c>
      <c r="AY365" s="183" t="s">
        <v>185</v>
      </c>
    </row>
    <row r="366" spans="1:65" s="14" customFormat="1" ht="11.25">
      <c r="B366" s="189"/>
      <c r="D366" s="182" t="s">
        <v>194</v>
      </c>
      <c r="E366" s="190" t="s">
        <v>1</v>
      </c>
      <c r="F366" s="191" t="s">
        <v>222</v>
      </c>
      <c r="H366" s="192">
        <v>7</v>
      </c>
      <c r="I366" s="193"/>
      <c r="L366" s="189"/>
      <c r="M366" s="194"/>
      <c r="N366" s="195"/>
      <c r="O366" s="195"/>
      <c r="P366" s="195"/>
      <c r="Q366" s="195"/>
      <c r="R366" s="195"/>
      <c r="S366" s="195"/>
      <c r="T366" s="196"/>
      <c r="AT366" s="190" t="s">
        <v>194</v>
      </c>
      <c r="AU366" s="190" t="s">
        <v>82</v>
      </c>
      <c r="AV366" s="14" t="s">
        <v>82</v>
      </c>
      <c r="AW366" s="14" t="s">
        <v>30</v>
      </c>
      <c r="AX366" s="14" t="s">
        <v>80</v>
      </c>
      <c r="AY366" s="190" t="s">
        <v>185</v>
      </c>
    </row>
    <row r="367" spans="1:65" s="12" customFormat="1" ht="22.9" customHeight="1">
      <c r="B367" s="154"/>
      <c r="D367" s="155" t="s">
        <v>72</v>
      </c>
      <c r="E367" s="165" t="s">
        <v>192</v>
      </c>
      <c r="F367" s="165" t="s">
        <v>526</v>
      </c>
      <c r="I367" s="157"/>
      <c r="J367" s="166">
        <f>BK367</f>
        <v>0</v>
      </c>
      <c r="L367" s="154"/>
      <c r="M367" s="159"/>
      <c r="N367" s="160"/>
      <c r="O367" s="160"/>
      <c r="P367" s="161">
        <f>SUM(P368:P383)</f>
        <v>0</v>
      </c>
      <c r="Q367" s="160"/>
      <c r="R367" s="161">
        <f>SUM(R368:R383)</f>
        <v>18.838819999999998</v>
      </c>
      <c r="S367" s="160"/>
      <c r="T367" s="162">
        <f>SUM(T368:T383)</f>
        <v>0</v>
      </c>
      <c r="AR367" s="155" t="s">
        <v>80</v>
      </c>
      <c r="AT367" s="163" t="s">
        <v>72</v>
      </c>
      <c r="AU367" s="163" t="s">
        <v>80</v>
      </c>
      <c r="AY367" s="155" t="s">
        <v>185</v>
      </c>
      <c r="BK367" s="164">
        <f>SUM(BK368:BK383)</f>
        <v>0</v>
      </c>
    </row>
    <row r="368" spans="1:65" s="2" customFormat="1" ht="16.5" customHeight="1">
      <c r="A368" s="33"/>
      <c r="B368" s="167"/>
      <c r="C368" s="168" t="s">
        <v>527</v>
      </c>
      <c r="D368" s="168" t="s">
        <v>187</v>
      </c>
      <c r="E368" s="169" t="s">
        <v>528</v>
      </c>
      <c r="F368" s="170" t="s">
        <v>529</v>
      </c>
      <c r="G368" s="171" t="s">
        <v>294</v>
      </c>
      <c r="H368" s="172">
        <v>63.615000000000002</v>
      </c>
      <c r="I368" s="173"/>
      <c r="J368" s="174">
        <f>ROUND(I368*H368,2)</f>
        <v>0</v>
      </c>
      <c r="K368" s="170" t="s">
        <v>191</v>
      </c>
      <c r="L368" s="34"/>
      <c r="M368" s="175" t="s">
        <v>1</v>
      </c>
      <c r="N368" s="176" t="s">
        <v>38</v>
      </c>
      <c r="O368" s="59"/>
      <c r="P368" s="177">
        <f>O368*H368</f>
        <v>0</v>
      </c>
      <c r="Q368" s="177">
        <v>0</v>
      </c>
      <c r="R368" s="177">
        <f>Q368*H368</f>
        <v>0</v>
      </c>
      <c r="S368" s="177">
        <v>0</v>
      </c>
      <c r="T368" s="178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79" t="s">
        <v>192</v>
      </c>
      <c r="AT368" s="179" t="s">
        <v>187</v>
      </c>
      <c r="AU368" s="179" t="s">
        <v>82</v>
      </c>
      <c r="AY368" s="18" t="s">
        <v>185</v>
      </c>
      <c r="BE368" s="180">
        <f>IF(N368="základní",J368,0)</f>
        <v>0</v>
      </c>
      <c r="BF368" s="180">
        <f>IF(N368="snížená",J368,0)</f>
        <v>0</v>
      </c>
      <c r="BG368" s="180">
        <f>IF(N368="zákl. přenesená",J368,0)</f>
        <v>0</v>
      </c>
      <c r="BH368" s="180">
        <f>IF(N368="sníž. přenesená",J368,0)</f>
        <v>0</v>
      </c>
      <c r="BI368" s="180">
        <f>IF(N368="nulová",J368,0)</f>
        <v>0</v>
      </c>
      <c r="BJ368" s="18" t="s">
        <v>80</v>
      </c>
      <c r="BK368" s="180">
        <f>ROUND(I368*H368,2)</f>
        <v>0</v>
      </c>
      <c r="BL368" s="18" t="s">
        <v>192</v>
      </c>
      <c r="BM368" s="179" t="s">
        <v>530</v>
      </c>
    </row>
    <row r="369" spans="1:65" s="14" customFormat="1" ht="11.25">
      <c r="B369" s="189"/>
      <c r="D369" s="182" t="s">
        <v>194</v>
      </c>
      <c r="E369" s="190" t="s">
        <v>1</v>
      </c>
      <c r="F369" s="191" t="s">
        <v>106</v>
      </c>
      <c r="H369" s="192">
        <v>52.44</v>
      </c>
      <c r="I369" s="193"/>
      <c r="L369" s="189"/>
      <c r="M369" s="194"/>
      <c r="N369" s="195"/>
      <c r="O369" s="195"/>
      <c r="P369" s="195"/>
      <c r="Q369" s="195"/>
      <c r="R369" s="195"/>
      <c r="S369" s="195"/>
      <c r="T369" s="196"/>
      <c r="AT369" s="190" t="s">
        <v>194</v>
      </c>
      <c r="AU369" s="190" t="s">
        <v>82</v>
      </c>
      <c r="AV369" s="14" t="s">
        <v>82</v>
      </c>
      <c r="AW369" s="14" t="s">
        <v>30</v>
      </c>
      <c r="AX369" s="14" t="s">
        <v>73</v>
      </c>
      <c r="AY369" s="190" t="s">
        <v>185</v>
      </c>
    </row>
    <row r="370" spans="1:65" s="14" customFormat="1" ht="11.25">
      <c r="B370" s="189"/>
      <c r="D370" s="182" t="s">
        <v>194</v>
      </c>
      <c r="E370" s="190" t="s">
        <v>125</v>
      </c>
      <c r="F370" s="191" t="s">
        <v>391</v>
      </c>
      <c r="H370" s="192">
        <v>1.575</v>
      </c>
      <c r="I370" s="193"/>
      <c r="L370" s="189"/>
      <c r="M370" s="194"/>
      <c r="N370" s="195"/>
      <c r="O370" s="195"/>
      <c r="P370" s="195"/>
      <c r="Q370" s="195"/>
      <c r="R370" s="195"/>
      <c r="S370" s="195"/>
      <c r="T370" s="196"/>
      <c r="AT370" s="190" t="s">
        <v>194</v>
      </c>
      <c r="AU370" s="190" t="s">
        <v>82</v>
      </c>
      <c r="AV370" s="14" t="s">
        <v>82</v>
      </c>
      <c r="AW370" s="14" t="s">
        <v>30</v>
      </c>
      <c r="AX370" s="14" t="s">
        <v>73</v>
      </c>
      <c r="AY370" s="190" t="s">
        <v>185</v>
      </c>
    </row>
    <row r="371" spans="1:65" s="14" customFormat="1" ht="11.25">
      <c r="B371" s="189"/>
      <c r="D371" s="182" t="s">
        <v>194</v>
      </c>
      <c r="E371" s="190" t="s">
        <v>128</v>
      </c>
      <c r="F371" s="191" t="s">
        <v>531</v>
      </c>
      <c r="H371" s="192">
        <v>9.6</v>
      </c>
      <c r="I371" s="193"/>
      <c r="L371" s="189"/>
      <c r="M371" s="194"/>
      <c r="N371" s="195"/>
      <c r="O371" s="195"/>
      <c r="P371" s="195"/>
      <c r="Q371" s="195"/>
      <c r="R371" s="195"/>
      <c r="S371" s="195"/>
      <c r="T371" s="196"/>
      <c r="AT371" s="190" t="s">
        <v>194</v>
      </c>
      <c r="AU371" s="190" t="s">
        <v>82</v>
      </c>
      <c r="AV371" s="14" t="s">
        <v>82</v>
      </c>
      <c r="AW371" s="14" t="s">
        <v>30</v>
      </c>
      <c r="AX371" s="14" t="s">
        <v>73</v>
      </c>
      <c r="AY371" s="190" t="s">
        <v>185</v>
      </c>
    </row>
    <row r="372" spans="1:65" s="15" customFormat="1" ht="11.25">
      <c r="B372" s="197"/>
      <c r="D372" s="182" t="s">
        <v>194</v>
      </c>
      <c r="E372" s="198" t="s">
        <v>1</v>
      </c>
      <c r="F372" s="199" t="s">
        <v>146</v>
      </c>
      <c r="H372" s="200">
        <v>63.615000000000002</v>
      </c>
      <c r="I372" s="201"/>
      <c r="L372" s="197"/>
      <c r="M372" s="202"/>
      <c r="N372" s="203"/>
      <c r="O372" s="203"/>
      <c r="P372" s="203"/>
      <c r="Q372" s="203"/>
      <c r="R372" s="203"/>
      <c r="S372" s="203"/>
      <c r="T372" s="204"/>
      <c r="AT372" s="198" t="s">
        <v>194</v>
      </c>
      <c r="AU372" s="198" t="s">
        <v>82</v>
      </c>
      <c r="AV372" s="15" t="s">
        <v>192</v>
      </c>
      <c r="AW372" s="15" t="s">
        <v>30</v>
      </c>
      <c r="AX372" s="15" t="s">
        <v>80</v>
      </c>
      <c r="AY372" s="198" t="s">
        <v>185</v>
      </c>
    </row>
    <row r="373" spans="1:65" s="2" customFormat="1" ht="21.75" customHeight="1">
      <c r="A373" s="33"/>
      <c r="B373" s="167"/>
      <c r="C373" s="168" t="s">
        <v>532</v>
      </c>
      <c r="D373" s="168" t="s">
        <v>187</v>
      </c>
      <c r="E373" s="169" t="s">
        <v>533</v>
      </c>
      <c r="F373" s="170" t="s">
        <v>534</v>
      </c>
      <c r="G373" s="171" t="s">
        <v>190</v>
      </c>
      <c r="H373" s="172">
        <v>1</v>
      </c>
      <c r="I373" s="173"/>
      <c r="J373" s="174">
        <f>ROUND(I373*H373,2)</f>
        <v>0</v>
      </c>
      <c r="K373" s="170" t="s">
        <v>191</v>
      </c>
      <c r="L373" s="34"/>
      <c r="M373" s="175" t="s">
        <v>1</v>
      </c>
      <c r="N373" s="176" t="s">
        <v>38</v>
      </c>
      <c r="O373" s="59"/>
      <c r="P373" s="177">
        <f>O373*H373</f>
        <v>0</v>
      </c>
      <c r="Q373" s="177">
        <v>0.16192000000000001</v>
      </c>
      <c r="R373" s="177">
        <f>Q373*H373</f>
        <v>0.16192000000000001</v>
      </c>
      <c r="S373" s="177">
        <v>0</v>
      </c>
      <c r="T373" s="178">
        <f>S373*H373</f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79" t="s">
        <v>192</v>
      </c>
      <c r="AT373" s="179" t="s">
        <v>187</v>
      </c>
      <c r="AU373" s="179" t="s">
        <v>82</v>
      </c>
      <c r="AY373" s="18" t="s">
        <v>185</v>
      </c>
      <c r="BE373" s="180">
        <f>IF(N373="základní",J373,0)</f>
        <v>0</v>
      </c>
      <c r="BF373" s="180">
        <f>IF(N373="snížená",J373,0)</f>
        <v>0</v>
      </c>
      <c r="BG373" s="180">
        <f>IF(N373="zákl. přenesená",J373,0)</f>
        <v>0</v>
      </c>
      <c r="BH373" s="180">
        <f>IF(N373="sníž. přenesená",J373,0)</f>
        <v>0</v>
      </c>
      <c r="BI373" s="180">
        <f>IF(N373="nulová",J373,0)</f>
        <v>0</v>
      </c>
      <c r="BJ373" s="18" t="s">
        <v>80</v>
      </c>
      <c r="BK373" s="180">
        <f>ROUND(I373*H373,2)</f>
        <v>0</v>
      </c>
      <c r="BL373" s="18" t="s">
        <v>192</v>
      </c>
      <c r="BM373" s="179" t="s">
        <v>535</v>
      </c>
    </row>
    <row r="374" spans="1:65" s="13" customFormat="1" ht="11.25">
      <c r="B374" s="181"/>
      <c r="D374" s="182" t="s">
        <v>194</v>
      </c>
      <c r="E374" s="183" t="s">
        <v>1</v>
      </c>
      <c r="F374" s="184" t="s">
        <v>536</v>
      </c>
      <c r="H374" s="183" t="s">
        <v>1</v>
      </c>
      <c r="I374" s="185"/>
      <c r="L374" s="181"/>
      <c r="M374" s="186"/>
      <c r="N374" s="187"/>
      <c r="O374" s="187"/>
      <c r="P374" s="187"/>
      <c r="Q374" s="187"/>
      <c r="R374" s="187"/>
      <c r="S374" s="187"/>
      <c r="T374" s="188"/>
      <c r="AT374" s="183" t="s">
        <v>194</v>
      </c>
      <c r="AU374" s="183" t="s">
        <v>82</v>
      </c>
      <c r="AV374" s="13" t="s">
        <v>80</v>
      </c>
      <c r="AW374" s="13" t="s">
        <v>30</v>
      </c>
      <c r="AX374" s="13" t="s">
        <v>73</v>
      </c>
      <c r="AY374" s="183" t="s">
        <v>185</v>
      </c>
    </row>
    <row r="375" spans="1:65" s="14" customFormat="1" ht="11.25">
      <c r="B375" s="189"/>
      <c r="D375" s="182" t="s">
        <v>194</v>
      </c>
      <c r="E375" s="190" t="s">
        <v>1</v>
      </c>
      <c r="F375" s="191" t="s">
        <v>537</v>
      </c>
      <c r="H375" s="192">
        <v>1</v>
      </c>
      <c r="I375" s="193"/>
      <c r="L375" s="189"/>
      <c r="M375" s="194"/>
      <c r="N375" s="195"/>
      <c r="O375" s="195"/>
      <c r="P375" s="195"/>
      <c r="Q375" s="195"/>
      <c r="R375" s="195"/>
      <c r="S375" s="195"/>
      <c r="T375" s="196"/>
      <c r="AT375" s="190" t="s">
        <v>194</v>
      </c>
      <c r="AU375" s="190" t="s">
        <v>82</v>
      </c>
      <c r="AV375" s="14" t="s">
        <v>82</v>
      </c>
      <c r="AW375" s="14" t="s">
        <v>30</v>
      </c>
      <c r="AX375" s="14" t="s">
        <v>80</v>
      </c>
      <c r="AY375" s="190" t="s">
        <v>185</v>
      </c>
    </row>
    <row r="376" spans="1:65" s="2" customFormat="1" ht="21.75" customHeight="1">
      <c r="A376" s="33"/>
      <c r="B376" s="167"/>
      <c r="C376" s="168" t="s">
        <v>538</v>
      </c>
      <c r="D376" s="168" t="s">
        <v>187</v>
      </c>
      <c r="E376" s="169" t="s">
        <v>539</v>
      </c>
      <c r="F376" s="170" t="s">
        <v>540</v>
      </c>
      <c r="G376" s="171" t="s">
        <v>294</v>
      </c>
      <c r="H376" s="172">
        <v>1.76</v>
      </c>
      <c r="I376" s="173"/>
      <c r="J376" s="174">
        <f>ROUND(I376*H376,2)</f>
        <v>0</v>
      </c>
      <c r="K376" s="170" t="s">
        <v>191</v>
      </c>
      <c r="L376" s="34"/>
      <c r="M376" s="175" t="s">
        <v>1</v>
      </c>
      <c r="N376" s="176" t="s">
        <v>38</v>
      </c>
      <c r="O376" s="59"/>
      <c r="P376" s="177">
        <f>O376*H376</f>
        <v>0</v>
      </c>
      <c r="Q376" s="177">
        <v>2.234</v>
      </c>
      <c r="R376" s="177">
        <f>Q376*H376</f>
        <v>3.9318399999999998</v>
      </c>
      <c r="S376" s="177">
        <v>0</v>
      </c>
      <c r="T376" s="178">
        <f>S376*H376</f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79" t="s">
        <v>192</v>
      </c>
      <c r="AT376" s="179" t="s">
        <v>187</v>
      </c>
      <c r="AU376" s="179" t="s">
        <v>82</v>
      </c>
      <c r="AY376" s="18" t="s">
        <v>185</v>
      </c>
      <c r="BE376" s="180">
        <f>IF(N376="základní",J376,0)</f>
        <v>0</v>
      </c>
      <c r="BF376" s="180">
        <f>IF(N376="snížená",J376,0)</f>
        <v>0</v>
      </c>
      <c r="BG376" s="180">
        <f>IF(N376="zákl. přenesená",J376,0)</f>
        <v>0</v>
      </c>
      <c r="BH376" s="180">
        <f>IF(N376="sníž. přenesená",J376,0)</f>
        <v>0</v>
      </c>
      <c r="BI376" s="180">
        <f>IF(N376="nulová",J376,0)</f>
        <v>0</v>
      </c>
      <c r="BJ376" s="18" t="s">
        <v>80</v>
      </c>
      <c r="BK376" s="180">
        <f>ROUND(I376*H376,2)</f>
        <v>0</v>
      </c>
      <c r="BL376" s="18" t="s">
        <v>192</v>
      </c>
      <c r="BM376" s="179" t="s">
        <v>541</v>
      </c>
    </row>
    <row r="377" spans="1:65" s="14" customFormat="1" ht="11.25">
      <c r="B377" s="189"/>
      <c r="D377" s="182" t="s">
        <v>194</v>
      </c>
      <c r="E377" s="190" t="s">
        <v>1</v>
      </c>
      <c r="F377" s="191" t="s">
        <v>100</v>
      </c>
      <c r="H377" s="192">
        <v>1.76</v>
      </c>
      <c r="I377" s="193"/>
      <c r="L377" s="189"/>
      <c r="M377" s="194"/>
      <c r="N377" s="195"/>
      <c r="O377" s="195"/>
      <c r="P377" s="195"/>
      <c r="Q377" s="195"/>
      <c r="R377" s="195"/>
      <c r="S377" s="195"/>
      <c r="T377" s="196"/>
      <c r="AT377" s="190" t="s">
        <v>194</v>
      </c>
      <c r="AU377" s="190" t="s">
        <v>82</v>
      </c>
      <c r="AV377" s="14" t="s">
        <v>82</v>
      </c>
      <c r="AW377" s="14" t="s">
        <v>30</v>
      </c>
      <c r="AX377" s="14" t="s">
        <v>80</v>
      </c>
      <c r="AY377" s="190" t="s">
        <v>185</v>
      </c>
    </row>
    <row r="378" spans="1:65" s="2" customFormat="1" ht="16.5" customHeight="1">
      <c r="A378" s="33"/>
      <c r="B378" s="167"/>
      <c r="C378" s="168" t="s">
        <v>542</v>
      </c>
      <c r="D378" s="168" t="s">
        <v>187</v>
      </c>
      <c r="E378" s="169" t="s">
        <v>543</v>
      </c>
      <c r="F378" s="170" t="s">
        <v>544</v>
      </c>
      <c r="G378" s="171" t="s">
        <v>545</v>
      </c>
      <c r="H378" s="172">
        <v>22</v>
      </c>
      <c r="I378" s="173"/>
      <c r="J378" s="174">
        <f>ROUND(I378*H378,2)</f>
        <v>0</v>
      </c>
      <c r="K378" s="170" t="s">
        <v>191</v>
      </c>
      <c r="L378" s="34"/>
      <c r="M378" s="175" t="s">
        <v>1</v>
      </c>
      <c r="N378" s="176" t="s">
        <v>38</v>
      </c>
      <c r="O378" s="59"/>
      <c r="P378" s="177">
        <f>O378*H378</f>
        <v>0</v>
      </c>
      <c r="Q378" s="177">
        <v>6.3899999999999998E-3</v>
      </c>
      <c r="R378" s="177">
        <f>Q378*H378</f>
        <v>0.14057999999999998</v>
      </c>
      <c r="S378" s="177">
        <v>0</v>
      </c>
      <c r="T378" s="178">
        <f>S378*H378</f>
        <v>0</v>
      </c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R378" s="179" t="s">
        <v>192</v>
      </c>
      <c r="AT378" s="179" t="s">
        <v>187</v>
      </c>
      <c r="AU378" s="179" t="s">
        <v>82</v>
      </c>
      <c r="AY378" s="18" t="s">
        <v>185</v>
      </c>
      <c r="BE378" s="180">
        <f>IF(N378="základní",J378,0)</f>
        <v>0</v>
      </c>
      <c r="BF378" s="180">
        <f>IF(N378="snížená",J378,0)</f>
        <v>0</v>
      </c>
      <c r="BG378" s="180">
        <f>IF(N378="zákl. přenesená",J378,0)</f>
        <v>0</v>
      </c>
      <c r="BH378" s="180">
        <f>IF(N378="sníž. přenesená",J378,0)</f>
        <v>0</v>
      </c>
      <c r="BI378" s="180">
        <f>IF(N378="nulová",J378,0)</f>
        <v>0</v>
      </c>
      <c r="BJ378" s="18" t="s">
        <v>80</v>
      </c>
      <c r="BK378" s="180">
        <f>ROUND(I378*H378,2)</f>
        <v>0</v>
      </c>
      <c r="BL378" s="18" t="s">
        <v>192</v>
      </c>
      <c r="BM378" s="179" t="s">
        <v>546</v>
      </c>
    </row>
    <row r="379" spans="1:65" s="13" customFormat="1" ht="11.25">
      <c r="B379" s="181"/>
      <c r="D379" s="182" t="s">
        <v>194</v>
      </c>
      <c r="E379" s="183" t="s">
        <v>1</v>
      </c>
      <c r="F379" s="184" t="s">
        <v>547</v>
      </c>
      <c r="H379" s="183" t="s">
        <v>1</v>
      </c>
      <c r="I379" s="185"/>
      <c r="L379" s="181"/>
      <c r="M379" s="186"/>
      <c r="N379" s="187"/>
      <c r="O379" s="187"/>
      <c r="P379" s="187"/>
      <c r="Q379" s="187"/>
      <c r="R379" s="187"/>
      <c r="S379" s="187"/>
      <c r="T379" s="188"/>
      <c r="AT379" s="183" t="s">
        <v>194</v>
      </c>
      <c r="AU379" s="183" t="s">
        <v>82</v>
      </c>
      <c r="AV379" s="13" t="s">
        <v>80</v>
      </c>
      <c r="AW379" s="13" t="s">
        <v>30</v>
      </c>
      <c r="AX379" s="13" t="s">
        <v>73</v>
      </c>
      <c r="AY379" s="183" t="s">
        <v>185</v>
      </c>
    </row>
    <row r="380" spans="1:65" s="14" customFormat="1" ht="11.25">
      <c r="B380" s="189"/>
      <c r="D380" s="182" t="s">
        <v>194</v>
      </c>
      <c r="E380" s="190" t="s">
        <v>1</v>
      </c>
      <c r="F380" s="191" t="s">
        <v>548</v>
      </c>
      <c r="H380" s="192">
        <v>22</v>
      </c>
      <c r="I380" s="193"/>
      <c r="L380" s="189"/>
      <c r="M380" s="194"/>
      <c r="N380" s="195"/>
      <c r="O380" s="195"/>
      <c r="P380" s="195"/>
      <c r="Q380" s="195"/>
      <c r="R380" s="195"/>
      <c r="S380" s="195"/>
      <c r="T380" s="196"/>
      <c r="AT380" s="190" t="s">
        <v>194</v>
      </c>
      <c r="AU380" s="190" t="s">
        <v>82</v>
      </c>
      <c r="AV380" s="14" t="s">
        <v>82</v>
      </c>
      <c r="AW380" s="14" t="s">
        <v>30</v>
      </c>
      <c r="AX380" s="14" t="s">
        <v>80</v>
      </c>
      <c r="AY380" s="190" t="s">
        <v>185</v>
      </c>
    </row>
    <row r="381" spans="1:65" s="2" customFormat="1" ht="21.75" customHeight="1">
      <c r="A381" s="33"/>
      <c r="B381" s="167"/>
      <c r="C381" s="168" t="s">
        <v>549</v>
      </c>
      <c r="D381" s="168" t="s">
        <v>187</v>
      </c>
      <c r="E381" s="169" t="s">
        <v>550</v>
      </c>
      <c r="F381" s="170" t="s">
        <v>551</v>
      </c>
      <c r="G381" s="171" t="s">
        <v>262</v>
      </c>
      <c r="H381" s="172">
        <v>6</v>
      </c>
      <c r="I381" s="173"/>
      <c r="J381" s="174">
        <f>ROUND(I381*H381,2)</f>
        <v>0</v>
      </c>
      <c r="K381" s="170" t="s">
        <v>191</v>
      </c>
      <c r="L381" s="34"/>
      <c r="M381" s="175" t="s">
        <v>1</v>
      </c>
      <c r="N381" s="176" t="s">
        <v>38</v>
      </c>
      <c r="O381" s="59"/>
      <c r="P381" s="177">
        <f>O381*H381</f>
        <v>0</v>
      </c>
      <c r="Q381" s="177">
        <v>2.4340799999999998</v>
      </c>
      <c r="R381" s="177">
        <f>Q381*H381</f>
        <v>14.604479999999999</v>
      </c>
      <c r="S381" s="177">
        <v>0</v>
      </c>
      <c r="T381" s="178">
        <f>S381*H381</f>
        <v>0</v>
      </c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R381" s="179" t="s">
        <v>192</v>
      </c>
      <c r="AT381" s="179" t="s">
        <v>187</v>
      </c>
      <c r="AU381" s="179" t="s">
        <v>82</v>
      </c>
      <c r="AY381" s="18" t="s">
        <v>185</v>
      </c>
      <c r="BE381" s="180">
        <f>IF(N381="základní",J381,0)</f>
        <v>0</v>
      </c>
      <c r="BF381" s="180">
        <f>IF(N381="snížená",J381,0)</f>
        <v>0</v>
      </c>
      <c r="BG381" s="180">
        <f>IF(N381="zákl. přenesená",J381,0)</f>
        <v>0</v>
      </c>
      <c r="BH381" s="180">
        <f>IF(N381="sníž. přenesená",J381,0)</f>
        <v>0</v>
      </c>
      <c r="BI381" s="180">
        <f>IF(N381="nulová",J381,0)</f>
        <v>0</v>
      </c>
      <c r="BJ381" s="18" t="s">
        <v>80</v>
      </c>
      <c r="BK381" s="180">
        <f>ROUND(I381*H381,2)</f>
        <v>0</v>
      </c>
      <c r="BL381" s="18" t="s">
        <v>192</v>
      </c>
      <c r="BM381" s="179" t="s">
        <v>552</v>
      </c>
    </row>
    <row r="382" spans="1:65" s="13" customFormat="1" ht="22.5">
      <c r="B382" s="181"/>
      <c r="D382" s="182" t="s">
        <v>194</v>
      </c>
      <c r="E382" s="183" t="s">
        <v>1</v>
      </c>
      <c r="F382" s="184" t="s">
        <v>553</v>
      </c>
      <c r="H382" s="183" t="s">
        <v>1</v>
      </c>
      <c r="I382" s="185"/>
      <c r="L382" s="181"/>
      <c r="M382" s="186"/>
      <c r="N382" s="187"/>
      <c r="O382" s="187"/>
      <c r="P382" s="187"/>
      <c r="Q382" s="187"/>
      <c r="R382" s="187"/>
      <c r="S382" s="187"/>
      <c r="T382" s="188"/>
      <c r="AT382" s="183" t="s">
        <v>194</v>
      </c>
      <c r="AU382" s="183" t="s">
        <v>82</v>
      </c>
      <c r="AV382" s="13" t="s">
        <v>80</v>
      </c>
      <c r="AW382" s="13" t="s">
        <v>30</v>
      </c>
      <c r="AX382" s="13" t="s">
        <v>73</v>
      </c>
      <c r="AY382" s="183" t="s">
        <v>185</v>
      </c>
    </row>
    <row r="383" spans="1:65" s="14" customFormat="1" ht="11.25">
      <c r="B383" s="189"/>
      <c r="D383" s="182" t="s">
        <v>194</v>
      </c>
      <c r="E383" s="190" t="s">
        <v>1</v>
      </c>
      <c r="F383" s="191" t="s">
        <v>554</v>
      </c>
      <c r="H383" s="192">
        <v>6</v>
      </c>
      <c r="I383" s="193"/>
      <c r="L383" s="189"/>
      <c r="M383" s="194"/>
      <c r="N383" s="195"/>
      <c r="O383" s="195"/>
      <c r="P383" s="195"/>
      <c r="Q383" s="195"/>
      <c r="R383" s="195"/>
      <c r="S383" s="195"/>
      <c r="T383" s="196"/>
      <c r="AT383" s="190" t="s">
        <v>194</v>
      </c>
      <c r="AU383" s="190" t="s">
        <v>82</v>
      </c>
      <c r="AV383" s="14" t="s">
        <v>82</v>
      </c>
      <c r="AW383" s="14" t="s">
        <v>30</v>
      </c>
      <c r="AX383" s="14" t="s">
        <v>80</v>
      </c>
      <c r="AY383" s="190" t="s">
        <v>185</v>
      </c>
    </row>
    <row r="384" spans="1:65" s="12" customFormat="1" ht="22.9" customHeight="1">
      <c r="B384" s="154"/>
      <c r="D384" s="155" t="s">
        <v>72</v>
      </c>
      <c r="E384" s="165" t="s">
        <v>104</v>
      </c>
      <c r="F384" s="165" t="s">
        <v>555</v>
      </c>
      <c r="I384" s="157"/>
      <c r="J384" s="166">
        <f>BK384</f>
        <v>0</v>
      </c>
      <c r="L384" s="154"/>
      <c r="M384" s="159"/>
      <c r="N384" s="160"/>
      <c r="O384" s="160"/>
      <c r="P384" s="161">
        <f>SUM(P385:P428)</f>
        <v>0</v>
      </c>
      <c r="Q384" s="160"/>
      <c r="R384" s="161">
        <f>SUM(R385:R428)</f>
        <v>146.80156374999999</v>
      </c>
      <c r="S384" s="160"/>
      <c r="T384" s="162">
        <f>SUM(T385:T428)</f>
        <v>0</v>
      </c>
      <c r="AR384" s="155" t="s">
        <v>80</v>
      </c>
      <c r="AT384" s="163" t="s">
        <v>72</v>
      </c>
      <c r="AU384" s="163" t="s">
        <v>80</v>
      </c>
      <c r="AY384" s="155" t="s">
        <v>185</v>
      </c>
      <c r="BK384" s="164">
        <f>SUM(BK385:BK428)</f>
        <v>0</v>
      </c>
    </row>
    <row r="385" spans="1:65" s="2" customFormat="1" ht="16.5" customHeight="1">
      <c r="A385" s="33"/>
      <c r="B385" s="167"/>
      <c r="C385" s="168" t="s">
        <v>556</v>
      </c>
      <c r="D385" s="168" t="s">
        <v>187</v>
      </c>
      <c r="E385" s="169" t="s">
        <v>557</v>
      </c>
      <c r="F385" s="170" t="s">
        <v>558</v>
      </c>
      <c r="G385" s="171" t="s">
        <v>190</v>
      </c>
      <c r="H385" s="172">
        <v>27.32</v>
      </c>
      <c r="I385" s="173"/>
      <c r="J385" s="174">
        <f>ROUND(I385*H385,2)</f>
        <v>0</v>
      </c>
      <c r="K385" s="170" t="s">
        <v>191</v>
      </c>
      <c r="L385" s="34"/>
      <c r="M385" s="175" t="s">
        <v>1</v>
      </c>
      <c r="N385" s="176" t="s">
        <v>38</v>
      </c>
      <c r="O385" s="59"/>
      <c r="P385" s="177">
        <f>O385*H385</f>
        <v>0</v>
      </c>
      <c r="Q385" s="177">
        <v>0.378</v>
      </c>
      <c r="R385" s="177">
        <f>Q385*H385</f>
        <v>10.32696</v>
      </c>
      <c r="S385" s="177">
        <v>0</v>
      </c>
      <c r="T385" s="178">
        <f>S385*H385</f>
        <v>0</v>
      </c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R385" s="179" t="s">
        <v>192</v>
      </c>
      <c r="AT385" s="179" t="s">
        <v>187</v>
      </c>
      <c r="AU385" s="179" t="s">
        <v>82</v>
      </c>
      <c r="AY385" s="18" t="s">
        <v>185</v>
      </c>
      <c r="BE385" s="180">
        <f>IF(N385="základní",J385,0)</f>
        <v>0</v>
      </c>
      <c r="BF385" s="180">
        <f>IF(N385="snížená",J385,0)</f>
        <v>0</v>
      </c>
      <c r="BG385" s="180">
        <f>IF(N385="zákl. přenesená",J385,0)</f>
        <v>0</v>
      </c>
      <c r="BH385" s="180">
        <f>IF(N385="sníž. přenesená",J385,0)</f>
        <v>0</v>
      </c>
      <c r="BI385" s="180">
        <f>IF(N385="nulová",J385,0)</f>
        <v>0</v>
      </c>
      <c r="BJ385" s="18" t="s">
        <v>80</v>
      </c>
      <c r="BK385" s="180">
        <f>ROUND(I385*H385,2)</f>
        <v>0</v>
      </c>
      <c r="BL385" s="18" t="s">
        <v>192</v>
      </c>
      <c r="BM385" s="179" t="s">
        <v>559</v>
      </c>
    </row>
    <row r="386" spans="1:65" s="13" customFormat="1" ht="11.25">
      <c r="B386" s="181"/>
      <c r="D386" s="182" t="s">
        <v>194</v>
      </c>
      <c r="E386" s="183" t="s">
        <v>1</v>
      </c>
      <c r="F386" s="184" t="s">
        <v>560</v>
      </c>
      <c r="H386" s="183" t="s">
        <v>1</v>
      </c>
      <c r="I386" s="185"/>
      <c r="L386" s="181"/>
      <c r="M386" s="186"/>
      <c r="N386" s="187"/>
      <c r="O386" s="187"/>
      <c r="P386" s="187"/>
      <c r="Q386" s="187"/>
      <c r="R386" s="187"/>
      <c r="S386" s="187"/>
      <c r="T386" s="188"/>
      <c r="AT386" s="183" t="s">
        <v>194</v>
      </c>
      <c r="AU386" s="183" t="s">
        <v>82</v>
      </c>
      <c r="AV386" s="13" t="s">
        <v>80</v>
      </c>
      <c r="AW386" s="13" t="s">
        <v>30</v>
      </c>
      <c r="AX386" s="13" t="s">
        <v>73</v>
      </c>
      <c r="AY386" s="183" t="s">
        <v>185</v>
      </c>
    </row>
    <row r="387" spans="1:65" s="14" customFormat="1" ht="11.25">
      <c r="B387" s="189"/>
      <c r="D387" s="182" t="s">
        <v>194</v>
      </c>
      <c r="E387" s="190" t="s">
        <v>1</v>
      </c>
      <c r="F387" s="191" t="s">
        <v>201</v>
      </c>
      <c r="H387" s="192">
        <v>26.32</v>
      </c>
      <c r="I387" s="193"/>
      <c r="L387" s="189"/>
      <c r="M387" s="194"/>
      <c r="N387" s="195"/>
      <c r="O387" s="195"/>
      <c r="P387" s="195"/>
      <c r="Q387" s="195"/>
      <c r="R387" s="195"/>
      <c r="S387" s="195"/>
      <c r="T387" s="196"/>
      <c r="AT387" s="190" t="s">
        <v>194</v>
      </c>
      <c r="AU387" s="190" t="s">
        <v>82</v>
      </c>
      <c r="AV387" s="14" t="s">
        <v>82</v>
      </c>
      <c r="AW387" s="14" t="s">
        <v>30</v>
      </c>
      <c r="AX387" s="14" t="s">
        <v>73</v>
      </c>
      <c r="AY387" s="190" t="s">
        <v>185</v>
      </c>
    </row>
    <row r="388" spans="1:65" s="14" customFormat="1" ht="11.25">
      <c r="B388" s="189"/>
      <c r="D388" s="182" t="s">
        <v>194</v>
      </c>
      <c r="E388" s="190" t="s">
        <v>1</v>
      </c>
      <c r="F388" s="191" t="s">
        <v>537</v>
      </c>
      <c r="H388" s="192">
        <v>1</v>
      </c>
      <c r="I388" s="193"/>
      <c r="L388" s="189"/>
      <c r="M388" s="194"/>
      <c r="N388" s="195"/>
      <c r="O388" s="195"/>
      <c r="P388" s="195"/>
      <c r="Q388" s="195"/>
      <c r="R388" s="195"/>
      <c r="S388" s="195"/>
      <c r="T388" s="196"/>
      <c r="AT388" s="190" t="s">
        <v>194</v>
      </c>
      <c r="AU388" s="190" t="s">
        <v>82</v>
      </c>
      <c r="AV388" s="14" t="s">
        <v>82</v>
      </c>
      <c r="AW388" s="14" t="s">
        <v>30</v>
      </c>
      <c r="AX388" s="14" t="s">
        <v>73</v>
      </c>
      <c r="AY388" s="190" t="s">
        <v>185</v>
      </c>
    </row>
    <row r="389" spans="1:65" s="15" customFormat="1" ht="11.25">
      <c r="B389" s="197"/>
      <c r="D389" s="182" t="s">
        <v>194</v>
      </c>
      <c r="E389" s="198" t="s">
        <v>1</v>
      </c>
      <c r="F389" s="199" t="s">
        <v>146</v>
      </c>
      <c r="H389" s="200">
        <v>27.32</v>
      </c>
      <c r="I389" s="201"/>
      <c r="L389" s="197"/>
      <c r="M389" s="202"/>
      <c r="N389" s="203"/>
      <c r="O389" s="203"/>
      <c r="P389" s="203"/>
      <c r="Q389" s="203"/>
      <c r="R389" s="203"/>
      <c r="S389" s="203"/>
      <c r="T389" s="204"/>
      <c r="AT389" s="198" t="s">
        <v>194</v>
      </c>
      <c r="AU389" s="198" t="s">
        <v>82</v>
      </c>
      <c r="AV389" s="15" t="s">
        <v>192</v>
      </c>
      <c r="AW389" s="15" t="s">
        <v>30</v>
      </c>
      <c r="AX389" s="15" t="s">
        <v>80</v>
      </c>
      <c r="AY389" s="198" t="s">
        <v>185</v>
      </c>
    </row>
    <row r="390" spans="1:65" s="2" customFormat="1" ht="16.5" customHeight="1">
      <c r="A390" s="33"/>
      <c r="B390" s="167"/>
      <c r="C390" s="168" t="s">
        <v>561</v>
      </c>
      <c r="D390" s="168" t="s">
        <v>187</v>
      </c>
      <c r="E390" s="169" t="s">
        <v>562</v>
      </c>
      <c r="F390" s="170" t="s">
        <v>563</v>
      </c>
      <c r="G390" s="171" t="s">
        <v>190</v>
      </c>
      <c r="H390" s="172">
        <v>23.675000000000001</v>
      </c>
      <c r="I390" s="173"/>
      <c r="J390" s="174">
        <f>ROUND(I390*H390,2)</f>
        <v>0</v>
      </c>
      <c r="K390" s="170" t="s">
        <v>191</v>
      </c>
      <c r="L390" s="34"/>
      <c r="M390" s="175" t="s">
        <v>1</v>
      </c>
      <c r="N390" s="176" t="s">
        <v>38</v>
      </c>
      <c r="O390" s="59"/>
      <c r="P390" s="177">
        <f>O390*H390</f>
        <v>0</v>
      </c>
      <c r="Q390" s="177">
        <v>0.41599999999999998</v>
      </c>
      <c r="R390" s="177">
        <f>Q390*H390</f>
        <v>9.8488000000000007</v>
      </c>
      <c r="S390" s="177">
        <v>0</v>
      </c>
      <c r="T390" s="178">
        <f>S390*H390</f>
        <v>0</v>
      </c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R390" s="179" t="s">
        <v>192</v>
      </c>
      <c r="AT390" s="179" t="s">
        <v>187</v>
      </c>
      <c r="AU390" s="179" t="s">
        <v>82</v>
      </c>
      <c r="AY390" s="18" t="s">
        <v>185</v>
      </c>
      <c r="BE390" s="180">
        <f>IF(N390="základní",J390,0)</f>
        <v>0</v>
      </c>
      <c r="BF390" s="180">
        <f>IF(N390="snížená",J390,0)</f>
        <v>0</v>
      </c>
      <c r="BG390" s="180">
        <f>IF(N390="zákl. přenesená",J390,0)</f>
        <v>0</v>
      </c>
      <c r="BH390" s="180">
        <f>IF(N390="sníž. přenesená",J390,0)</f>
        <v>0</v>
      </c>
      <c r="BI390" s="180">
        <f>IF(N390="nulová",J390,0)</f>
        <v>0</v>
      </c>
      <c r="BJ390" s="18" t="s">
        <v>80</v>
      </c>
      <c r="BK390" s="180">
        <f>ROUND(I390*H390,2)</f>
        <v>0</v>
      </c>
      <c r="BL390" s="18" t="s">
        <v>192</v>
      </c>
      <c r="BM390" s="179" t="s">
        <v>564</v>
      </c>
    </row>
    <row r="391" spans="1:65" s="13" customFormat="1" ht="11.25">
      <c r="B391" s="181"/>
      <c r="D391" s="182" t="s">
        <v>194</v>
      </c>
      <c r="E391" s="183" t="s">
        <v>1</v>
      </c>
      <c r="F391" s="184" t="s">
        <v>560</v>
      </c>
      <c r="H391" s="183" t="s">
        <v>1</v>
      </c>
      <c r="I391" s="185"/>
      <c r="L391" s="181"/>
      <c r="M391" s="186"/>
      <c r="N391" s="187"/>
      <c r="O391" s="187"/>
      <c r="P391" s="187"/>
      <c r="Q391" s="187"/>
      <c r="R391" s="187"/>
      <c r="S391" s="187"/>
      <c r="T391" s="188"/>
      <c r="AT391" s="183" t="s">
        <v>194</v>
      </c>
      <c r="AU391" s="183" t="s">
        <v>82</v>
      </c>
      <c r="AV391" s="13" t="s">
        <v>80</v>
      </c>
      <c r="AW391" s="13" t="s">
        <v>30</v>
      </c>
      <c r="AX391" s="13" t="s">
        <v>73</v>
      </c>
      <c r="AY391" s="183" t="s">
        <v>185</v>
      </c>
    </row>
    <row r="392" spans="1:65" s="14" customFormat="1" ht="11.25">
      <c r="B392" s="189"/>
      <c r="D392" s="182" t="s">
        <v>194</v>
      </c>
      <c r="E392" s="190" t="s">
        <v>1</v>
      </c>
      <c r="F392" s="191" t="s">
        <v>208</v>
      </c>
      <c r="H392" s="192">
        <v>23.675000000000001</v>
      </c>
      <c r="I392" s="193"/>
      <c r="L392" s="189"/>
      <c r="M392" s="194"/>
      <c r="N392" s="195"/>
      <c r="O392" s="195"/>
      <c r="P392" s="195"/>
      <c r="Q392" s="195"/>
      <c r="R392" s="195"/>
      <c r="S392" s="195"/>
      <c r="T392" s="196"/>
      <c r="AT392" s="190" t="s">
        <v>194</v>
      </c>
      <c r="AU392" s="190" t="s">
        <v>82</v>
      </c>
      <c r="AV392" s="14" t="s">
        <v>82</v>
      </c>
      <c r="AW392" s="14" t="s">
        <v>30</v>
      </c>
      <c r="AX392" s="14" t="s">
        <v>80</v>
      </c>
      <c r="AY392" s="190" t="s">
        <v>185</v>
      </c>
    </row>
    <row r="393" spans="1:65" s="2" customFormat="1" ht="16.5" customHeight="1">
      <c r="A393" s="33"/>
      <c r="B393" s="167"/>
      <c r="C393" s="168" t="s">
        <v>565</v>
      </c>
      <c r="D393" s="168" t="s">
        <v>187</v>
      </c>
      <c r="E393" s="169" t="s">
        <v>566</v>
      </c>
      <c r="F393" s="170" t="s">
        <v>567</v>
      </c>
      <c r="G393" s="171" t="s">
        <v>190</v>
      </c>
      <c r="H393" s="172">
        <v>99.04</v>
      </c>
      <c r="I393" s="173"/>
      <c r="J393" s="174">
        <f>ROUND(I393*H393,2)</f>
        <v>0</v>
      </c>
      <c r="K393" s="170" t="s">
        <v>191</v>
      </c>
      <c r="L393" s="34"/>
      <c r="M393" s="175" t="s">
        <v>1</v>
      </c>
      <c r="N393" s="176" t="s">
        <v>38</v>
      </c>
      <c r="O393" s="59"/>
      <c r="P393" s="177">
        <f>O393*H393</f>
        <v>0</v>
      </c>
      <c r="Q393" s="177">
        <v>0.56699999999999995</v>
      </c>
      <c r="R393" s="177">
        <f>Q393*H393</f>
        <v>56.155679999999997</v>
      </c>
      <c r="S393" s="177">
        <v>0</v>
      </c>
      <c r="T393" s="178">
        <f>S393*H393</f>
        <v>0</v>
      </c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R393" s="179" t="s">
        <v>192</v>
      </c>
      <c r="AT393" s="179" t="s">
        <v>187</v>
      </c>
      <c r="AU393" s="179" t="s">
        <v>82</v>
      </c>
      <c r="AY393" s="18" t="s">
        <v>185</v>
      </c>
      <c r="BE393" s="180">
        <f>IF(N393="základní",J393,0)</f>
        <v>0</v>
      </c>
      <c r="BF393" s="180">
        <f>IF(N393="snížená",J393,0)</f>
        <v>0</v>
      </c>
      <c r="BG393" s="180">
        <f>IF(N393="zákl. přenesená",J393,0)</f>
        <v>0</v>
      </c>
      <c r="BH393" s="180">
        <f>IF(N393="sníž. přenesená",J393,0)</f>
        <v>0</v>
      </c>
      <c r="BI393" s="180">
        <f>IF(N393="nulová",J393,0)</f>
        <v>0</v>
      </c>
      <c r="BJ393" s="18" t="s">
        <v>80</v>
      </c>
      <c r="BK393" s="180">
        <f>ROUND(I393*H393,2)</f>
        <v>0</v>
      </c>
      <c r="BL393" s="18" t="s">
        <v>192</v>
      </c>
      <c r="BM393" s="179" t="s">
        <v>568</v>
      </c>
    </row>
    <row r="394" spans="1:65" s="13" customFormat="1" ht="11.25">
      <c r="B394" s="181"/>
      <c r="D394" s="182" t="s">
        <v>194</v>
      </c>
      <c r="E394" s="183" t="s">
        <v>1</v>
      </c>
      <c r="F394" s="184" t="s">
        <v>560</v>
      </c>
      <c r="H394" s="183" t="s">
        <v>1</v>
      </c>
      <c r="I394" s="185"/>
      <c r="L394" s="181"/>
      <c r="M394" s="186"/>
      <c r="N394" s="187"/>
      <c r="O394" s="187"/>
      <c r="P394" s="187"/>
      <c r="Q394" s="187"/>
      <c r="R394" s="187"/>
      <c r="S394" s="187"/>
      <c r="T394" s="188"/>
      <c r="AT394" s="183" t="s">
        <v>194</v>
      </c>
      <c r="AU394" s="183" t="s">
        <v>82</v>
      </c>
      <c r="AV394" s="13" t="s">
        <v>80</v>
      </c>
      <c r="AW394" s="13" t="s">
        <v>30</v>
      </c>
      <c r="AX394" s="13" t="s">
        <v>73</v>
      </c>
      <c r="AY394" s="183" t="s">
        <v>185</v>
      </c>
    </row>
    <row r="395" spans="1:65" s="14" customFormat="1" ht="33.75">
      <c r="B395" s="189"/>
      <c r="D395" s="182" t="s">
        <v>194</v>
      </c>
      <c r="E395" s="190" t="s">
        <v>1</v>
      </c>
      <c r="F395" s="191" t="s">
        <v>569</v>
      </c>
      <c r="H395" s="192">
        <v>99.04</v>
      </c>
      <c r="I395" s="193"/>
      <c r="L395" s="189"/>
      <c r="M395" s="194"/>
      <c r="N395" s="195"/>
      <c r="O395" s="195"/>
      <c r="P395" s="195"/>
      <c r="Q395" s="195"/>
      <c r="R395" s="195"/>
      <c r="S395" s="195"/>
      <c r="T395" s="196"/>
      <c r="AT395" s="190" t="s">
        <v>194</v>
      </c>
      <c r="AU395" s="190" t="s">
        <v>82</v>
      </c>
      <c r="AV395" s="14" t="s">
        <v>82</v>
      </c>
      <c r="AW395" s="14" t="s">
        <v>30</v>
      </c>
      <c r="AX395" s="14" t="s">
        <v>80</v>
      </c>
      <c r="AY395" s="190" t="s">
        <v>185</v>
      </c>
    </row>
    <row r="396" spans="1:65" s="2" customFormat="1" ht="16.5" customHeight="1">
      <c r="A396" s="33"/>
      <c r="B396" s="167"/>
      <c r="C396" s="168" t="s">
        <v>570</v>
      </c>
      <c r="D396" s="168" t="s">
        <v>187</v>
      </c>
      <c r="E396" s="169" t="s">
        <v>571</v>
      </c>
      <c r="F396" s="170" t="s">
        <v>572</v>
      </c>
      <c r="G396" s="171" t="s">
        <v>190</v>
      </c>
      <c r="H396" s="172">
        <v>1</v>
      </c>
      <c r="I396" s="173"/>
      <c r="J396" s="174">
        <f>ROUND(I396*H396,2)</f>
        <v>0</v>
      </c>
      <c r="K396" s="170" t="s">
        <v>1</v>
      </c>
      <c r="L396" s="34"/>
      <c r="M396" s="175" t="s">
        <v>1</v>
      </c>
      <c r="N396" s="176" t="s">
        <v>38</v>
      </c>
      <c r="O396" s="59"/>
      <c r="P396" s="177">
        <f>O396*H396</f>
        <v>0</v>
      </c>
      <c r="Q396" s="177">
        <v>0.18847</v>
      </c>
      <c r="R396" s="177">
        <f>Q396*H396</f>
        <v>0.18847</v>
      </c>
      <c r="S396" s="177">
        <v>0</v>
      </c>
      <c r="T396" s="178">
        <f>S396*H396</f>
        <v>0</v>
      </c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R396" s="179" t="s">
        <v>192</v>
      </c>
      <c r="AT396" s="179" t="s">
        <v>187</v>
      </c>
      <c r="AU396" s="179" t="s">
        <v>82</v>
      </c>
      <c r="AY396" s="18" t="s">
        <v>185</v>
      </c>
      <c r="BE396" s="180">
        <f>IF(N396="základní",J396,0)</f>
        <v>0</v>
      </c>
      <c r="BF396" s="180">
        <f>IF(N396="snížená",J396,0)</f>
        <v>0</v>
      </c>
      <c r="BG396" s="180">
        <f>IF(N396="zákl. přenesená",J396,0)</f>
        <v>0</v>
      </c>
      <c r="BH396" s="180">
        <f>IF(N396="sníž. přenesená",J396,0)</f>
        <v>0</v>
      </c>
      <c r="BI396" s="180">
        <f>IF(N396="nulová",J396,0)</f>
        <v>0</v>
      </c>
      <c r="BJ396" s="18" t="s">
        <v>80</v>
      </c>
      <c r="BK396" s="180">
        <f>ROUND(I396*H396,2)</f>
        <v>0</v>
      </c>
      <c r="BL396" s="18" t="s">
        <v>192</v>
      </c>
      <c r="BM396" s="179" t="s">
        <v>573</v>
      </c>
    </row>
    <row r="397" spans="1:65" s="13" customFormat="1" ht="11.25">
      <c r="B397" s="181"/>
      <c r="D397" s="182" t="s">
        <v>194</v>
      </c>
      <c r="E397" s="183" t="s">
        <v>1</v>
      </c>
      <c r="F397" s="184" t="s">
        <v>574</v>
      </c>
      <c r="H397" s="183" t="s">
        <v>1</v>
      </c>
      <c r="I397" s="185"/>
      <c r="L397" s="181"/>
      <c r="M397" s="186"/>
      <c r="N397" s="187"/>
      <c r="O397" s="187"/>
      <c r="P397" s="187"/>
      <c r="Q397" s="187"/>
      <c r="R397" s="187"/>
      <c r="S397" s="187"/>
      <c r="T397" s="188"/>
      <c r="AT397" s="183" t="s">
        <v>194</v>
      </c>
      <c r="AU397" s="183" t="s">
        <v>82</v>
      </c>
      <c r="AV397" s="13" t="s">
        <v>80</v>
      </c>
      <c r="AW397" s="13" t="s">
        <v>30</v>
      </c>
      <c r="AX397" s="13" t="s">
        <v>73</v>
      </c>
      <c r="AY397" s="183" t="s">
        <v>185</v>
      </c>
    </row>
    <row r="398" spans="1:65" s="14" customFormat="1" ht="11.25">
      <c r="B398" s="189"/>
      <c r="D398" s="182" t="s">
        <v>194</v>
      </c>
      <c r="E398" s="190" t="s">
        <v>1</v>
      </c>
      <c r="F398" s="191" t="s">
        <v>537</v>
      </c>
      <c r="H398" s="192">
        <v>1</v>
      </c>
      <c r="I398" s="193"/>
      <c r="L398" s="189"/>
      <c r="M398" s="194"/>
      <c r="N398" s="195"/>
      <c r="O398" s="195"/>
      <c r="P398" s="195"/>
      <c r="Q398" s="195"/>
      <c r="R398" s="195"/>
      <c r="S398" s="195"/>
      <c r="T398" s="196"/>
      <c r="AT398" s="190" t="s">
        <v>194</v>
      </c>
      <c r="AU398" s="190" t="s">
        <v>82</v>
      </c>
      <c r="AV398" s="14" t="s">
        <v>82</v>
      </c>
      <c r="AW398" s="14" t="s">
        <v>30</v>
      </c>
      <c r="AX398" s="14" t="s">
        <v>80</v>
      </c>
      <c r="AY398" s="190" t="s">
        <v>185</v>
      </c>
    </row>
    <row r="399" spans="1:65" s="2" customFormat="1" ht="21.75" customHeight="1">
      <c r="A399" s="33"/>
      <c r="B399" s="167"/>
      <c r="C399" s="168" t="s">
        <v>575</v>
      </c>
      <c r="D399" s="168" t="s">
        <v>187</v>
      </c>
      <c r="E399" s="169" t="s">
        <v>576</v>
      </c>
      <c r="F399" s="170" t="s">
        <v>577</v>
      </c>
      <c r="G399" s="171" t="s">
        <v>190</v>
      </c>
      <c r="H399" s="172">
        <v>23.675000000000001</v>
      </c>
      <c r="I399" s="173"/>
      <c r="J399" s="174">
        <f>ROUND(I399*H399,2)</f>
        <v>0</v>
      </c>
      <c r="K399" s="170" t="s">
        <v>191</v>
      </c>
      <c r="L399" s="34"/>
      <c r="M399" s="175" t="s">
        <v>1</v>
      </c>
      <c r="N399" s="176" t="s">
        <v>38</v>
      </c>
      <c r="O399" s="59"/>
      <c r="P399" s="177">
        <f>O399*H399</f>
        <v>0</v>
      </c>
      <c r="Q399" s="177">
        <v>0.33206000000000002</v>
      </c>
      <c r="R399" s="177">
        <f>Q399*H399</f>
        <v>7.861520500000001</v>
      </c>
      <c r="S399" s="177">
        <v>0</v>
      </c>
      <c r="T399" s="178">
        <f>S399*H399</f>
        <v>0</v>
      </c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R399" s="179" t="s">
        <v>192</v>
      </c>
      <c r="AT399" s="179" t="s">
        <v>187</v>
      </c>
      <c r="AU399" s="179" t="s">
        <v>82</v>
      </c>
      <c r="AY399" s="18" t="s">
        <v>185</v>
      </c>
      <c r="BE399" s="180">
        <f>IF(N399="základní",J399,0)</f>
        <v>0</v>
      </c>
      <c r="BF399" s="180">
        <f>IF(N399="snížená",J399,0)</f>
        <v>0</v>
      </c>
      <c r="BG399" s="180">
        <f>IF(N399="zákl. přenesená",J399,0)</f>
        <v>0</v>
      </c>
      <c r="BH399" s="180">
        <f>IF(N399="sníž. přenesená",J399,0)</f>
        <v>0</v>
      </c>
      <c r="BI399" s="180">
        <f>IF(N399="nulová",J399,0)</f>
        <v>0</v>
      </c>
      <c r="BJ399" s="18" t="s">
        <v>80</v>
      </c>
      <c r="BK399" s="180">
        <f>ROUND(I399*H399,2)</f>
        <v>0</v>
      </c>
      <c r="BL399" s="18" t="s">
        <v>192</v>
      </c>
      <c r="BM399" s="179" t="s">
        <v>578</v>
      </c>
    </row>
    <row r="400" spans="1:65" s="13" customFormat="1" ht="11.25">
      <c r="B400" s="181"/>
      <c r="D400" s="182" t="s">
        <v>194</v>
      </c>
      <c r="E400" s="183" t="s">
        <v>1</v>
      </c>
      <c r="F400" s="184" t="s">
        <v>560</v>
      </c>
      <c r="H400" s="183" t="s">
        <v>1</v>
      </c>
      <c r="I400" s="185"/>
      <c r="L400" s="181"/>
      <c r="M400" s="186"/>
      <c r="N400" s="187"/>
      <c r="O400" s="187"/>
      <c r="P400" s="187"/>
      <c r="Q400" s="187"/>
      <c r="R400" s="187"/>
      <c r="S400" s="187"/>
      <c r="T400" s="188"/>
      <c r="AT400" s="183" t="s">
        <v>194</v>
      </c>
      <c r="AU400" s="183" t="s">
        <v>82</v>
      </c>
      <c r="AV400" s="13" t="s">
        <v>80</v>
      </c>
      <c r="AW400" s="13" t="s">
        <v>30</v>
      </c>
      <c r="AX400" s="13" t="s">
        <v>73</v>
      </c>
      <c r="AY400" s="183" t="s">
        <v>185</v>
      </c>
    </row>
    <row r="401" spans="1:65" s="14" customFormat="1" ht="11.25">
      <c r="B401" s="189"/>
      <c r="D401" s="182" t="s">
        <v>194</v>
      </c>
      <c r="E401" s="190" t="s">
        <v>1</v>
      </c>
      <c r="F401" s="191" t="s">
        <v>208</v>
      </c>
      <c r="H401" s="192">
        <v>23.675000000000001</v>
      </c>
      <c r="I401" s="193"/>
      <c r="L401" s="189"/>
      <c r="M401" s="194"/>
      <c r="N401" s="195"/>
      <c r="O401" s="195"/>
      <c r="P401" s="195"/>
      <c r="Q401" s="195"/>
      <c r="R401" s="195"/>
      <c r="S401" s="195"/>
      <c r="T401" s="196"/>
      <c r="AT401" s="190" t="s">
        <v>194</v>
      </c>
      <c r="AU401" s="190" t="s">
        <v>82</v>
      </c>
      <c r="AV401" s="14" t="s">
        <v>82</v>
      </c>
      <c r="AW401" s="14" t="s">
        <v>30</v>
      </c>
      <c r="AX401" s="14" t="s">
        <v>80</v>
      </c>
      <c r="AY401" s="190" t="s">
        <v>185</v>
      </c>
    </row>
    <row r="402" spans="1:65" s="2" customFormat="1" ht="16.5" customHeight="1">
      <c r="A402" s="33"/>
      <c r="B402" s="167"/>
      <c r="C402" s="168" t="s">
        <v>579</v>
      </c>
      <c r="D402" s="168" t="s">
        <v>187</v>
      </c>
      <c r="E402" s="169" t="s">
        <v>580</v>
      </c>
      <c r="F402" s="170" t="s">
        <v>581</v>
      </c>
      <c r="G402" s="171" t="s">
        <v>190</v>
      </c>
      <c r="H402" s="172">
        <v>201.54</v>
      </c>
      <c r="I402" s="173"/>
      <c r="J402" s="174">
        <f>ROUND(I402*H402,2)</f>
        <v>0</v>
      </c>
      <c r="K402" s="170" t="s">
        <v>191</v>
      </c>
      <c r="L402" s="34"/>
      <c r="M402" s="175" t="s">
        <v>1</v>
      </c>
      <c r="N402" s="176" t="s">
        <v>38</v>
      </c>
      <c r="O402" s="59"/>
      <c r="P402" s="177">
        <f>O402*H402</f>
        <v>0</v>
      </c>
      <c r="Q402" s="177">
        <v>2.1000000000000001E-4</v>
      </c>
      <c r="R402" s="177">
        <f>Q402*H402</f>
        <v>4.2323399999999997E-2</v>
      </c>
      <c r="S402" s="177">
        <v>0</v>
      </c>
      <c r="T402" s="178">
        <f>S402*H402</f>
        <v>0</v>
      </c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R402" s="179" t="s">
        <v>192</v>
      </c>
      <c r="AT402" s="179" t="s">
        <v>187</v>
      </c>
      <c r="AU402" s="179" t="s">
        <v>82</v>
      </c>
      <c r="AY402" s="18" t="s">
        <v>185</v>
      </c>
      <c r="BE402" s="180">
        <f>IF(N402="základní",J402,0)</f>
        <v>0</v>
      </c>
      <c r="BF402" s="180">
        <f>IF(N402="snížená",J402,0)</f>
        <v>0</v>
      </c>
      <c r="BG402" s="180">
        <f>IF(N402="zákl. přenesená",J402,0)</f>
        <v>0</v>
      </c>
      <c r="BH402" s="180">
        <f>IF(N402="sníž. přenesená",J402,0)</f>
        <v>0</v>
      </c>
      <c r="BI402" s="180">
        <f>IF(N402="nulová",J402,0)</f>
        <v>0</v>
      </c>
      <c r="BJ402" s="18" t="s">
        <v>80</v>
      </c>
      <c r="BK402" s="180">
        <f>ROUND(I402*H402,2)</f>
        <v>0</v>
      </c>
      <c r="BL402" s="18" t="s">
        <v>192</v>
      </c>
      <c r="BM402" s="179" t="s">
        <v>582</v>
      </c>
    </row>
    <row r="403" spans="1:65" s="13" customFormat="1" ht="11.25">
      <c r="B403" s="181"/>
      <c r="D403" s="182" t="s">
        <v>194</v>
      </c>
      <c r="E403" s="183" t="s">
        <v>1</v>
      </c>
      <c r="F403" s="184" t="s">
        <v>560</v>
      </c>
      <c r="H403" s="183" t="s">
        <v>1</v>
      </c>
      <c r="I403" s="185"/>
      <c r="L403" s="181"/>
      <c r="M403" s="186"/>
      <c r="N403" s="187"/>
      <c r="O403" s="187"/>
      <c r="P403" s="187"/>
      <c r="Q403" s="187"/>
      <c r="R403" s="187"/>
      <c r="S403" s="187"/>
      <c r="T403" s="188"/>
      <c r="AT403" s="183" t="s">
        <v>194</v>
      </c>
      <c r="AU403" s="183" t="s">
        <v>82</v>
      </c>
      <c r="AV403" s="13" t="s">
        <v>80</v>
      </c>
      <c r="AW403" s="13" t="s">
        <v>30</v>
      </c>
      <c r="AX403" s="13" t="s">
        <v>73</v>
      </c>
      <c r="AY403" s="183" t="s">
        <v>185</v>
      </c>
    </row>
    <row r="404" spans="1:65" s="14" customFormat="1" ht="33.75">
      <c r="B404" s="189"/>
      <c r="D404" s="182" t="s">
        <v>194</v>
      </c>
      <c r="E404" s="190" t="s">
        <v>1</v>
      </c>
      <c r="F404" s="191" t="s">
        <v>583</v>
      </c>
      <c r="H404" s="192">
        <v>201.54</v>
      </c>
      <c r="I404" s="193"/>
      <c r="L404" s="189"/>
      <c r="M404" s="194"/>
      <c r="N404" s="195"/>
      <c r="O404" s="195"/>
      <c r="P404" s="195"/>
      <c r="Q404" s="195"/>
      <c r="R404" s="195"/>
      <c r="S404" s="195"/>
      <c r="T404" s="196"/>
      <c r="AT404" s="190" t="s">
        <v>194</v>
      </c>
      <c r="AU404" s="190" t="s">
        <v>82</v>
      </c>
      <c r="AV404" s="14" t="s">
        <v>82</v>
      </c>
      <c r="AW404" s="14" t="s">
        <v>30</v>
      </c>
      <c r="AX404" s="14" t="s">
        <v>80</v>
      </c>
      <c r="AY404" s="190" t="s">
        <v>185</v>
      </c>
    </row>
    <row r="405" spans="1:65" s="2" customFormat="1" ht="21.75" customHeight="1">
      <c r="A405" s="33"/>
      <c r="B405" s="167"/>
      <c r="C405" s="168" t="s">
        <v>584</v>
      </c>
      <c r="D405" s="168" t="s">
        <v>187</v>
      </c>
      <c r="E405" s="169" t="s">
        <v>585</v>
      </c>
      <c r="F405" s="170" t="s">
        <v>586</v>
      </c>
      <c r="G405" s="171" t="s">
        <v>190</v>
      </c>
      <c r="H405" s="172">
        <v>23.675000000000001</v>
      </c>
      <c r="I405" s="173"/>
      <c r="J405" s="174">
        <f>ROUND(I405*H405,2)</f>
        <v>0</v>
      </c>
      <c r="K405" s="170" t="s">
        <v>191</v>
      </c>
      <c r="L405" s="34"/>
      <c r="M405" s="175" t="s">
        <v>1</v>
      </c>
      <c r="N405" s="176" t="s">
        <v>38</v>
      </c>
      <c r="O405" s="59"/>
      <c r="P405" s="177">
        <f>O405*H405</f>
        <v>0</v>
      </c>
      <c r="Q405" s="177">
        <v>6.0099999999999997E-3</v>
      </c>
      <c r="R405" s="177">
        <f>Q405*H405</f>
        <v>0.14228674999999999</v>
      </c>
      <c r="S405" s="177">
        <v>0</v>
      </c>
      <c r="T405" s="178">
        <f>S405*H405</f>
        <v>0</v>
      </c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R405" s="179" t="s">
        <v>192</v>
      </c>
      <c r="AT405" s="179" t="s">
        <v>187</v>
      </c>
      <c r="AU405" s="179" t="s">
        <v>82</v>
      </c>
      <c r="AY405" s="18" t="s">
        <v>185</v>
      </c>
      <c r="BE405" s="180">
        <f>IF(N405="základní",J405,0)</f>
        <v>0</v>
      </c>
      <c r="BF405" s="180">
        <f>IF(N405="snížená",J405,0)</f>
        <v>0</v>
      </c>
      <c r="BG405" s="180">
        <f>IF(N405="zákl. přenesená",J405,0)</f>
        <v>0</v>
      </c>
      <c r="BH405" s="180">
        <f>IF(N405="sníž. přenesená",J405,0)</f>
        <v>0</v>
      </c>
      <c r="BI405" s="180">
        <f>IF(N405="nulová",J405,0)</f>
        <v>0</v>
      </c>
      <c r="BJ405" s="18" t="s">
        <v>80</v>
      </c>
      <c r="BK405" s="180">
        <f>ROUND(I405*H405,2)</f>
        <v>0</v>
      </c>
      <c r="BL405" s="18" t="s">
        <v>192</v>
      </c>
      <c r="BM405" s="179" t="s">
        <v>587</v>
      </c>
    </row>
    <row r="406" spans="1:65" s="13" customFormat="1" ht="11.25">
      <c r="B406" s="181"/>
      <c r="D406" s="182" t="s">
        <v>194</v>
      </c>
      <c r="E406" s="183" t="s">
        <v>1</v>
      </c>
      <c r="F406" s="184" t="s">
        <v>588</v>
      </c>
      <c r="H406" s="183" t="s">
        <v>1</v>
      </c>
      <c r="I406" s="185"/>
      <c r="L406" s="181"/>
      <c r="M406" s="186"/>
      <c r="N406" s="187"/>
      <c r="O406" s="187"/>
      <c r="P406" s="187"/>
      <c r="Q406" s="187"/>
      <c r="R406" s="187"/>
      <c r="S406" s="187"/>
      <c r="T406" s="188"/>
      <c r="AT406" s="183" t="s">
        <v>194</v>
      </c>
      <c r="AU406" s="183" t="s">
        <v>82</v>
      </c>
      <c r="AV406" s="13" t="s">
        <v>80</v>
      </c>
      <c r="AW406" s="13" t="s">
        <v>30</v>
      </c>
      <c r="AX406" s="13" t="s">
        <v>73</v>
      </c>
      <c r="AY406" s="183" t="s">
        <v>185</v>
      </c>
    </row>
    <row r="407" spans="1:65" s="14" customFormat="1" ht="11.25">
      <c r="B407" s="189"/>
      <c r="D407" s="182" t="s">
        <v>194</v>
      </c>
      <c r="E407" s="190" t="s">
        <v>1</v>
      </c>
      <c r="F407" s="191" t="s">
        <v>208</v>
      </c>
      <c r="H407" s="192">
        <v>23.675000000000001</v>
      </c>
      <c r="I407" s="193"/>
      <c r="L407" s="189"/>
      <c r="M407" s="194"/>
      <c r="N407" s="195"/>
      <c r="O407" s="195"/>
      <c r="P407" s="195"/>
      <c r="Q407" s="195"/>
      <c r="R407" s="195"/>
      <c r="S407" s="195"/>
      <c r="T407" s="196"/>
      <c r="AT407" s="190" t="s">
        <v>194</v>
      </c>
      <c r="AU407" s="190" t="s">
        <v>82</v>
      </c>
      <c r="AV407" s="14" t="s">
        <v>82</v>
      </c>
      <c r="AW407" s="14" t="s">
        <v>30</v>
      </c>
      <c r="AX407" s="14" t="s">
        <v>80</v>
      </c>
      <c r="AY407" s="190" t="s">
        <v>185</v>
      </c>
    </row>
    <row r="408" spans="1:65" s="2" customFormat="1" ht="16.5" customHeight="1">
      <c r="A408" s="33"/>
      <c r="B408" s="167"/>
      <c r="C408" s="168" t="s">
        <v>589</v>
      </c>
      <c r="D408" s="168" t="s">
        <v>187</v>
      </c>
      <c r="E408" s="169" t="s">
        <v>590</v>
      </c>
      <c r="F408" s="170" t="s">
        <v>591</v>
      </c>
      <c r="G408" s="171" t="s">
        <v>190</v>
      </c>
      <c r="H408" s="172">
        <v>112.25</v>
      </c>
      <c r="I408" s="173"/>
      <c r="J408" s="174">
        <f>ROUND(I408*H408,2)</f>
        <v>0</v>
      </c>
      <c r="K408" s="170" t="s">
        <v>191</v>
      </c>
      <c r="L408" s="34"/>
      <c r="M408" s="175" t="s">
        <v>1</v>
      </c>
      <c r="N408" s="176" t="s">
        <v>38</v>
      </c>
      <c r="O408" s="59"/>
      <c r="P408" s="177">
        <f>O408*H408</f>
        <v>0</v>
      </c>
      <c r="Q408" s="177">
        <v>5.1000000000000004E-4</v>
      </c>
      <c r="R408" s="177">
        <f>Q408*H408</f>
        <v>5.7247500000000007E-2</v>
      </c>
      <c r="S408" s="177">
        <v>0</v>
      </c>
      <c r="T408" s="178">
        <f>S408*H408</f>
        <v>0</v>
      </c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R408" s="179" t="s">
        <v>192</v>
      </c>
      <c r="AT408" s="179" t="s">
        <v>187</v>
      </c>
      <c r="AU408" s="179" t="s">
        <v>82</v>
      </c>
      <c r="AY408" s="18" t="s">
        <v>185</v>
      </c>
      <c r="BE408" s="180">
        <f>IF(N408="základní",J408,0)</f>
        <v>0</v>
      </c>
      <c r="BF408" s="180">
        <f>IF(N408="snížená",J408,0)</f>
        <v>0</v>
      </c>
      <c r="BG408" s="180">
        <f>IF(N408="zákl. přenesená",J408,0)</f>
        <v>0</v>
      </c>
      <c r="BH408" s="180">
        <f>IF(N408="sníž. přenesená",J408,0)</f>
        <v>0</v>
      </c>
      <c r="BI408" s="180">
        <f>IF(N408="nulová",J408,0)</f>
        <v>0</v>
      </c>
      <c r="BJ408" s="18" t="s">
        <v>80</v>
      </c>
      <c r="BK408" s="180">
        <f>ROUND(I408*H408,2)</f>
        <v>0</v>
      </c>
      <c r="BL408" s="18" t="s">
        <v>192</v>
      </c>
      <c r="BM408" s="179" t="s">
        <v>592</v>
      </c>
    </row>
    <row r="409" spans="1:65" s="13" customFormat="1" ht="11.25">
      <c r="B409" s="181"/>
      <c r="D409" s="182" t="s">
        <v>194</v>
      </c>
      <c r="E409" s="183" t="s">
        <v>1</v>
      </c>
      <c r="F409" s="184" t="s">
        <v>560</v>
      </c>
      <c r="H409" s="183" t="s">
        <v>1</v>
      </c>
      <c r="I409" s="185"/>
      <c r="L409" s="181"/>
      <c r="M409" s="186"/>
      <c r="N409" s="187"/>
      <c r="O409" s="187"/>
      <c r="P409" s="187"/>
      <c r="Q409" s="187"/>
      <c r="R409" s="187"/>
      <c r="S409" s="187"/>
      <c r="T409" s="188"/>
      <c r="AT409" s="183" t="s">
        <v>194</v>
      </c>
      <c r="AU409" s="183" t="s">
        <v>82</v>
      </c>
      <c r="AV409" s="13" t="s">
        <v>80</v>
      </c>
      <c r="AW409" s="13" t="s">
        <v>30</v>
      </c>
      <c r="AX409" s="13" t="s">
        <v>73</v>
      </c>
      <c r="AY409" s="183" t="s">
        <v>185</v>
      </c>
    </row>
    <row r="410" spans="1:65" s="14" customFormat="1" ht="11.25">
      <c r="B410" s="189"/>
      <c r="D410" s="182" t="s">
        <v>194</v>
      </c>
      <c r="E410" s="190" t="s">
        <v>1</v>
      </c>
      <c r="F410" s="191" t="s">
        <v>593</v>
      </c>
      <c r="H410" s="192">
        <v>112.25</v>
      </c>
      <c r="I410" s="193"/>
      <c r="L410" s="189"/>
      <c r="M410" s="194"/>
      <c r="N410" s="195"/>
      <c r="O410" s="195"/>
      <c r="P410" s="195"/>
      <c r="Q410" s="195"/>
      <c r="R410" s="195"/>
      <c r="S410" s="195"/>
      <c r="T410" s="196"/>
      <c r="AT410" s="190" t="s">
        <v>194</v>
      </c>
      <c r="AU410" s="190" t="s">
        <v>82</v>
      </c>
      <c r="AV410" s="14" t="s">
        <v>82</v>
      </c>
      <c r="AW410" s="14" t="s">
        <v>30</v>
      </c>
      <c r="AX410" s="14" t="s">
        <v>80</v>
      </c>
      <c r="AY410" s="190" t="s">
        <v>185</v>
      </c>
    </row>
    <row r="411" spans="1:65" s="2" customFormat="1" ht="21.75" customHeight="1">
      <c r="A411" s="33"/>
      <c r="B411" s="167"/>
      <c r="C411" s="168" t="s">
        <v>594</v>
      </c>
      <c r="D411" s="168" t="s">
        <v>187</v>
      </c>
      <c r="E411" s="169" t="s">
        <v>595</v>
      </c>
      <c r="F411" s="170" t="s">
        <v>596</v>
      </c>
      <c r="G411" s="171" t="s">
        <v>190</v>
      </c>
      <c r="H411" s="172">
        <v>56.125</v>
      </c>
      <c r="I411" s="173"/>
      <c r="J411" s="174">
        <f>ROUND(I411*H411,2)</f>
        <v>0</v>
      </c>
      <c r="K411" s="170" t="s">
        <v>191</v>
      </c>
      <c r="L411" s="34"/>
      <c r="M411" s="175" t="s">
        <v>1</v>
      </c>
      <c r="N411" s="176" t="s">
        <v>38</v>
      </c>
      <c r="O411" s="59"/>
      <c r="P411" s="177">
        <f>O411*H411</f>
        <v>0</v>
      </c>
      <c r="Q411" s="177">
        <v>0.10373</v>
      </c>
      <c r="R411" s="177">
        <f>Q411*H411</f>
        <v>5.8218462500000001</v>
      </c>
      <c r="S411" s="177">
        <v>0</v>
      </c>
      <c r="T411" s="178">
        <f>S411*H411</f>
        <v>0</v>
      </c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R411" s="179" t="s">
        <v>192</v>
      </c>
      <c r="AT411" s="179" t="s">
        <v>187</v>
      </c>
      <c r="AU411" s="179" t="s">
        <v>82</v>
      </c>
      <c r="AY411" s="18" t="s">
        <v>185</v>
      </c>
      <c r="BE411" s="180">
        <f>IF(N411="základní",J411,0)</f>
        <v>0</v>
      </c>
      <c r="BF411" s="180">
        <f>IF(N411="snížená",J411,0)</f>
        <v>0</v>
      </c>
      <c r="BG411" s="180">
        <f>IF(N411="zákl. přenesená",J411,0)</f>
        <v>0</v>
      </c>
      <c r="BH411" s="180">
        <f>IF(N411="sníž. přenesená",J411,0)</f>
        <v>0</v>
      </c>
      <c r="BI411" s="180">
        <f>IF(N411="nulová",J411,0)</f>
        <v>0</v>
      </c>
      <c r="BJ411" s="18" t="s">
        <v>80</v>
      </c>
      <c r="BK411" s="180">
        <f>ROUND(I411*H411,2)</f>
        <v>0</v>
      </c>
      <c r="BL411" s="18" t="s">
        <v>192</v>
      </c>
      <c r="BM411" s="179" t="s">
        <v>597</v>
      </c>
    </row>
    <row r="412" spans="1:65" s="13" customFormat="1" ht="11.25">
      <c r="B412" s="181"/>
      <c r="D412" s="182" t="s">
        <v>194</v>
      </c>
      <c r="E412" s="183" t="s">
        <v>1</v>
      </c>
      <c r="F412" s="184" t="s">
        <v>560</v>
      </c>
      <c r="H412" s="183" t="s">
        <v>1</v>
      </c>
      <c r="I412" s="185"/>
      <c r="L412" s="181"/>
      <c r="M412" s="186"/>
      <c r="N412" s="187"/>
      <c r="O412" s="187"/>
      <c r="P412" s="187"/>
      <c r="Q412" s="187"/>
      <c r="R412" s="187"/>
      <c r="S412" s="187"/>
      <c r="T412" s="188"/>
      <c r="AT412" s="183" t="s">
        <v>194</v>
      </c>
      <c r="AU412" s="183" t="s">
        <v>82</v>
      </c>
      <c r="AV412" s="13" t="s">
        <v>80</v>
      </c>
      <c r="AW412" s="13" t="s">
        <v>30</v>
      </c>
      <c r="AX412" s="13" t="s">
        <v>73</v>
      </c>
      <c r="AY412" s="183" t="s">
        <v>185</v>
      </c>
    </row>
    <row r="413" spans="1:65" s="14" customFormat="1" ht="11.25">
      <c r="B413" s="189"/>
      <c r="D413" s="182" t="s">
        <v>194</v>
      </c>
      <c r="E413" s="190" t="s">
        <v>1</v>
      </c>
      <c r="F413" s="191" t="s">
        <v>216</v>
      </c>
      <c r="H413" s="192">
        <v>56.125</v>
      </c>
      <c r="I413" s="193"/>
      <c r="L413" s="189"/>
      <c r="M413" s="194"/>
      <c r="N413" s="195"/>
      <c r="O413" s="195"/>
      <c r="P413" s="195"/>
      <c r="Q413" s="195"/>
      <c r="R413" s="195"/>
      <c r="S413" s="195"/>
      <c r="T413" s="196"/>
      <c r="AT413" s="190" t="s">
        <v>194</v>
      </c>
      <c r="AU413" s="190" t="s">
        <v>82</v>
      </c>
      <c r="AV413" s="14" t="s">
        <v>82</v>
      </c>
      <c r="AW413" s="14" t="s">
        <v>30</v>
      </c>
      <c r="AX413" s="14" t="s">
        <v>80</v>
      </c>
      <c r="AY413" s="190" t="s">
        <v>185</v>
      </c>
    </row>
    <row r="414" spans="1:65" s="2" customFormat="1" ht="21.75" customHeight="1">
      <c r="A414" s="33"/>
      <c r="B414" s="167"/>
      <c r="C414" s="168" t="s">
        <v>598</v>
      </c>
      <c r="D414" s="168" t="s">
        <v>187</v>
      </c>
      <c r="E414" s="169" t="s">
        <v>599</v>
      </c>
      <c r="F414" s="170" t="s">
        <v>600</v>
      </c>
      <c r="G414" s="171" t="s">
        <v>190</v>
      </c>
      <c r="H414" s="172">
        <v>201.54</v>
      </c>
      <c r="I414" s="173"/>
      <c r="J414" s="174">
        <f>ROUND(I414*H414,2)</f>
        <v>0</v>
      </c>
      <c r="K414" s="170" t="s">
        <v>191</v>
      </c>
      <c r="L414" s="34"/>
      <c r="M414" s="175" t="s">
        <v>1</v>
      </c>
      <c r="N414" s="176" t="s">
        <v>38</v>
      </c>
      <c r="O414" s="59"/>
      <c r="P414" s="177">
        <f>O414*H414</f>
        <v>0</v>
      </c>
      <c r="Q414" s="177">
        <v>0.12966</v>
      </c>
      <c r="R414" s="177">
        <f>Q414*H414</f>
        <v>26.1316764</v>
      </c>
      <c r="S414" s="177">
        <v>0</v>
      </c>
      <c r="T414" s="178">
        <f>S414*H414</f>
        <v>0</v>
      </c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R414" s="179" t="s">
        <v>192</v>
      </c>
      <c r="AT414" s="179" t="s">
        <v>187</v>
      </c>
      <c r="AU414" s="179" t="s">
        <v>82</v>
      </c>
      <c r="AY414" s="18" t="s">
        <v>185</v>
      </c>
      <c r="BE414" s="180">
        <f>IF(N414="základní",J414,0)</f>
        <v>0</v>
      </c>
      <c r="BF414" s="180">
        <f>IF(N414="snížená",J414,0)</f>
        <v>0</v>
      </c>
      <c r="BG414" s="180">
        <f>IF(N414="zákl. přenesená",J414,0)</f>
        <v>0</v>
      </c>
      <c r="BH414" s="180">
        <f>IF(N414="sníž. přenesená",J414,0)</f>
        <v>0</v>
      </c>
      <c r="BI414" s="180">
        <f>IF(N414="nulová",J414,0)</f>
        <v>0</v>
      </c>
      <c r="BJ414" s="18" t="s">
        <v>80</v>
      </c>
      <c r="BK414" s="180">
        <f>ROUND(I414*H414,2)</f>
        <v>0</v>
      </c>
      <c r="BL414" s="18" t="s">
        <v>192</v>
      </c>
      <c r="BM414" s="179" t="s">
        <v>601</v>
      </c>
    </row>
    <row r="415" spans="1:65" s="13" customFormat="1" ht="11.25">
      <c r="B415" s="181"/>
      <c r="D415" s="182" t="s">
        <v>194</v>
      </c>
      <c r="E415" s="183" t="s">
        <v>1</v>
      </c>
      <c r="F415" s="184" t="s">
        <v>588</v>
      </c>
      <c r="H415" s="183" t="s">
        <v>1</v>
      </c>
      <c r="I415" s="185"/>
      <c r="L415" s="181"/>
      <c r="M415" s="186"/>
      <c r="N415" s="187"/>
      <c r="O415" s="187"/>
      <c r="P415" s="187"/>
      <c r="Q415" s="187"/>
      <c r="R415" s="187"/>
      <c r="S415" s="187"/>
      <c r="T415" s="188"/>
      <c r="AT415" s="183" t="s">
        <v>194</v>
      </c>
      <c r="AU415" s="183" t="s">
        <v>82</v>
      </c>
      <c r="AV415" s="13" t="s">
        <v>80</v>
      </c>
      <c r="AW415" s="13" t="s">
        <v>30</v>
      </c>
      <c r="AX415" s="13" t="s">
        <v>73</v>
      </c>
      <c r="AY415" s="183" t="s">
        <v>185</v>
      </c>
    </row>
    <row r="416" spans="1:65" s="14" customFormat="1" ht="33.75">
      <c r="B416" s="189"/>
      <c r="D416" s="182" t="s">
        <v>194</v>
      </c>
      <c r="E416" s="190" t="s">
        <v>1</v>
      </c>
      <c r="F416" s="191" t="s">
        <v>583</v>
      </c>
      <c r="H416" s="192">
        <v>201.54</v>
      </c>
      <c r="I416" s="193"/>
      <c r="L416" s="189"/>
      <c r="M416" s="194"/>
      <c r="N416" s="195"/>
      <c r="O416" s="195"/>
      <c r="P416" s="195"/>
      <c r="Q416" s="195"/>
      <c r="R416" s="195"/>
      <c r="S416" s="195"/>
      <c r="T416" s="196"/>
      <c r="AT416" s="190" t="s">
        <v>194</v>
      </c>
      <c r="AU416" s="190" t="s">
        <v>82</v>
      </c>
      <c r="AV416" s="14" t="s">
        <v>82</v>
      </c>
      <c r="AW416" s="14" t="s">
        <v>30</v>
      </c>
      <c r="AX416" s="14" t="s">
        <v>80</v>
      </c>
      <c r="AY416" s="190" t="s">
        <v>185</v>
      </c>
    </row>
    <row r="417" spans="1:65" s="2" customFormat="1" ht="21.75" customHeight="1">
      <c r="A417" s="33"/>
      <c r="B417" s="167"/>
      <c r="C417" s="168" t="s">
        <v>602</v>
      </c>
      <c r="D417" s="168" t="s">
        <v>187</v>
      </c>
      <c r="E417" s="169" t="s">
        <v>603</v>
      </c>
      <c r="F417" s="170" t="s">
        <v>604</v>
      </c>
      <c r="G417" s="171" t="s">
        <v>190</v>
      </c>
      <c r="H417" s="172">
        <v>23.675000000000001</v>
      </c>
      <c r="I417" s="173"/>
      <c r="J417" s="174">
        <f>ROUND(I417*H417,2)</f>
        <v>0</v>
      </c>
      <c r="K417" s="170" t="s">
        <v>191</v>
      </c>
      <c r="L417" s="34"/>
      <c r="M417" s="175" t="s">
        <v>1</v>
      </c>
      <c r="N417" s="176" t="s">
        <v>38</v>
      </c>
      <c r="O417" s="59"/>
      <c r="P417" s="177">
        <f>O417*H417</f>
        <v>0</v>
      </c>
      <c r="Q417" s="177">
        <v>0.13188</v>
      </c>
      <c r="R417" s="177">
        <f>Q417*H417</f>
        <v>3.1222590000000001</v>
      </c>
      <c r="S417" s="177">
        <v>0</v>
      </c>
      <c r="T417" s="178">
        <f>S417*H417</f>
        <v>0</v>
      </c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R417" s="179" t="s">
        <v>192</v>
      </c>
      <c r="AT417" s="179" t="s">
        <v>187</v>
      </c>
      <c r="AU417" s="179" t="s">
        <v>82</v>
      </c>
      <c r="AY417" s="18" t="s">
        <v>185</v>
      </c>
      <c r="BE417" s="180">
        <f>IF(N417="základní",J417,0)</f>
        <v>0</v>
      </c>
      <c r="BF417" s="180">
        <f>IF(N417="snížená",J417,0)</f>
        <v>0</v>
      </c>
      <c r="BG417" s="180">
        <f>IF(N417="zákl. přenesená",J417,0)</f>
        <v>0</v>
      </c>
      <c r="BH417" s="180">
        <f>IF(N417="sníž. přenesená",J417,0)</f>
        <v>0</v>
      </c>
      <c r="BI417" s="180">
        <f>IF(N417="nulová",J417,0)</f>
        <v>0</v>
      </c>
      <c r="BJ417" s="18" t="s">
        <v>80</v>
      </c>
      <c r="BK417" s="180">
        <f>ROUND(I417*H417,2)</f>
        <v>0</v>
      </c>
      <c r="BL417" s="18" t="s">
        <v>192</v>
      </c>
      <c r="BM417" s="179" t="s">
        <v>605</v>
      </c>
    </row>
    <row r="418" spans="1:65" s="13" customFormat="1" ht="11.25">
      <c r="B418" s="181"/>
      <c r="D418" s="182" t="s">
        <v>194</v>
      </c>
      <c r="E418" s="183" t="s">
        <v>1</v>
      </c>
      <c r="F418" s="184" t="s">
        <v>560</v>
      </c>
      <c r="H418" s="183" t="s">
        <v>1</v>
      </c>
      <c r="I418" s="185"/>
      <c r="L418" s="181"/>
      <c r="M418" s="186"/>
      <c r="N418" s="187"/>
      <c r="O418" s="187"/>
      <c r="P418" s="187"/>
      <c r="Q418" s="187"/>
      <c r="R418" s="187"/>
      <c r="S418" s="187"/>
      <c r="T418" s="188"/>
      <c r="AT418" s="183" t="s">
        <v>194</v>
      </c>
      <c r="AU418" s="183" t="s">
        <v>82</v>
      </c>
      <c r="AV418" s="13" t="s">
        <v>80</v>
      </c>
      <c r="AW418" s="13" t="s">
        <v>30</v>
      </c>
      <c r="AX418" s="13" t="s">
        <v>73</v>
      </c>
      <c r="AY418" s="183" t="s">
        <v>185</v>
      </c>
    </row>
    <row r="419" spans="1:65" s="14" customFormat="1" ht="11.25">
      <c r="B419" s="189"/>
      <c r="D419" s="182" t="s">
        <v>194</v>
      </c>
      <c r="E419" s="190" t="s">
        <v>1</v>
      </c>
      <c r="F419" s="191" t="s">
        <v>208</v>
      </c>
      <c r="H419" s="192">
        <v>23.675000000000001</v>
      </c>
      <c r="I419" s="193"/>
      <c r="L419" s="189"/>
      <c r="M419" s="194"/>
      <c r="N419" s="195"/>
      <c r="O419" s="195"/>
      <c r="P419" s="195"/>
      <c r="Q419" s="195"/>
      <c r="R419" s="195"/>
      <c r="S419" s="195"/>
      <c r="T419" s="196"/>
      <c r="AT419" s="190" t="s">
        <v>194</v>
      </c>
      <c r="AU419" s="190" t="s">
        <v>82</v>
      </c>
      <c r="AV419" s="14" t="s">
        <v>82</v>
      </c>
      <c r="AW419" s="14" t="s">
        <v>30</v>
      </c>
      <c r="AX419" s="14" t="s">
        <v>80</v>
      </c>
      <c r="AY419" s="190" t="s">
        <v>185</v>
      </c>
    </row>
    <row r="420" spans="1:65" s="2" customFormat="1" ht="21.75" customHeight="1">
      <c r="A420" s="33"/>
      <c r="B420" s="167"/>
      <c r="C420" s="168" t="s">
        <v>606</v>
      </c>
      <c r="D420" s="168" t="s">
        <v>187</v>
      </c>
      <c r="E420" s="169" t="s">
        <v>607</v>
      </c>
      <c r="F420" s="170" t="s">
        <v>608</v>
      </c>
      <c r="G420" s="171" t="s">
        <v>190</v>
      </c>
      <c r="H420" s="172">
        <v>99.04</v>
      </c>
      <c r="I420" s="173"/>
      <c r="J420" s="174">
        <f>ROUND(I420*H420,2)</f>
        <v>0</v>
      </c>
      <c r="K420" s="170" t="s">
        <v>191</v>
      </c>
      <c r="L420" s="34"/>
      <c r="M420" s="175" t="s">
        <v>1</v>
      </c>
      <c r="N420" s="176" t="s">
        <v>38</v>
      </c>
      <c r="O420" s="59"/>
      <c r="P420" s="177">
        <f>O420*H420</f>
        <v>0</v>
      </c>
      <c r="Q420" s="177">
        <v>0.18462999999999999</v>
      </c>
      <c r="R420" s="177">
        <f>Q420*H420</f>
        <v>18.285755200000001</v>
      </c>
      <c r="S420" s="177">
        <v>0</v>
      </c>
      <c r="T420" s="178">
        <f>S420*H420</f>
        <v>0</v>
      </c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R420" s="179" t="s">
        <v>192</v>
      </c>
      <c r="AT420" s="179" t="s">
        <v>187</v>
      </c>
      <c r="AU420" s="179" t="s">
        <v>82</v>
      </c>
      <c r="AY420" s="18" t="s">
        <v>185</v>
      </c>
      <c r="BE420" s="180">
        <f>IF(N420="základní",J420,0)</f>
        <v>0</v>
      </c>
      <c r="BF420" s="180">
        <f>IF(N420="snížená",J420,0)</f>
        <v>0</v>
      </c>
      <c r="BG420" s="180">
        <f>IF(N420="zákl. přenesená",J420,0)</f>
        <v>0</v>
      </c>
      <c r="BH420" s="180">
        <f>IF(N420="sníž. přenesená",J420,0)</f>
        <v>0</v>
      </c>
      <c r="BI420" s="180">
        <f>IF(N420="nulová",J420,0)</f>
        <v>0</v>
      </c>
      <c r="BJ420" s="18" t="s">
        <v>80</v>
      </c>
      <c r="BK420" s="180">
        <f>ROUND(I420*H420,2)</f>
        <v>0</v>
      </c>
      <c r="BL420" s="18" t="s">
        <v>192</v>
      </c>
      <c r="BM420" s="179" t="s">
        <v>609</v>
      </c>
    </row>
    <row r="421" spans="1:65" s="13" customFormat="1" ht="11.25">
      <c r="B421" s="181"/>
      <c r="D421" s="182" t="s">
        <v>194</v>
      </c>
      <c r="E421" s="183" t="s">
        <v>1</v>
      </c>
      <c r="F421" s="184" t="s">
        <v>560</v>
      </c>
      <c r="H421" s="183" t="s">
        <v>1</v>
      </c>
      <c r="I421" s="185"/>
      <c r="L421" s="181"/>
      <c r="M421" s="186"/>
      <c r="N421" s="187"/>
      <c r="O421" s="187"/>
      <c r="P421" s="187"/>
      <c r="Q421" s="187"/>
      <c r="R421" s="187"/>
      <c r="S421" s="187"/>
      <c r="T421" s="188"/>
      <c r="AT421" s="183" t="s">
        <v>194</v>
      </c>
      <c r="AU421" s="183" t="s">
        <v>82</v>
      </c>
      <c r="AV421" s="13" t="s">
        <v>80</v>
      </c>
      <c r="AW421" s="13" t="s">
        <v>30</v>
      </c>
      <c r="AX421" s="13" t="s">
        <v>73</v>
      </c>
      <c r="AY421" s="183" t="s">
        <v>185</v>
      </c>
    </row>
    <row r="422" spans="1:65" s="14" customFormat="1" ht="33.75">
      <c r="B422" s="189"/>
      <c r="D422" s="182" t="s">
        <v>194</v>
      </c>
      <c r="E422" s="190" t="s">
        <v>1</v>
      </c>
      <c r="F422" s="191" t="s">
        <v>569</v>
      </c>
      <c r="H422" s="192">
        <v>99.04</v>
      </c>
      <c r="I422" s="193"/>
      <c r="L422" s="189"/>
      <c r="M422" s="194"/>
      <c r="N422" s="195"/>
      <c r="O422" s="195"/>
      <c r="P422" s="195"/>
      <c r="Q422" s="195"/>
      <c r="R422" s="195"/>
      <c r="S422" s="195"/>
      <c r="T422" s="196"/>
      <c r="AT422" s="190" t="s">
        <v>194</v>
      </c>
      <c r="AU422" s="190" t="s">
        <v>82</v>
      </c>
      <c r="AV422" s="14" t="s">
        <v>82</v>
      </c>
      <c r="AW422" s="14" t="s">
        <v>30</v>
      </c>
      <c r="AX422" s="14" t="s">
        <v>80</v>
      </c>
      <c r="AY422" s="190" t="s">
        <v>185</v>
      </c>
    </row>
    <row r="423" spans="1:65" s="2" customFormat="1" ht="21.75" customHeight="1">
      <c r="A423" s="33"/>
      <c r="B423" s="167"/>
      <c r="C423" s="168" t="s">
        <v>610</v>
      </c>
      <c r="D423" s="168" t="s">
        <v>187</v>
      </c>
      <c r="E423" s="169" t="s">
        <v>611</v>
      </c>
      <c r="F423" s="170" t="s">
        <v>612</v>
      </c>
      <c r="G423" s="171" t="s">
        <v>190</v>
      </c>
      <c r="H423" s="172">
        <v>56.125</v>
      </c>
      <c r="I423" s="173"/>
      <c r="J423" s="174">
        <f>ROUND(I423*H423,2)</f>
        <v>0</v>
      </c>
      <c r="K423" s="170" t="s">
        <v>191</v>
      </c>
      <c r="L423" s="34"/>
      <c r="M423" s="175" t="s">
        <v>1</v>
      </c>
      <c r="N423" s="176" t="s">
        <v>38</v>
      </c>
      <c r="O423" s="59"/>
      <c r="P423" s="177">
        <f>O423*H423</f>
        <v>0</v>
      </c>
      <c r="Q423" s="177">
        <v>0.15559000000000001</v>
      </c>
      <c r="R423" s="177">
        <f>Q423*H423</f>
        <v>8.7324887499999999</v>
      </c>
      <c r="S423" s="177">
        <v>0</v>
      </c>
      <c r="T423" s="178">
        <f>S423*H423</f>
        <v>0</v>
      </c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R423" s="179" t="s">
        <v>192</v>
      </c>
      <c r="AT423" s="179" t="s">
        <v>187</v>
      </c>
      <c r="AU423" s="179" t="s">
        <v>82</v>
      </c>
      <c r="AY423" s="18" t="s">
        <v>185</v>
      </c>
      <c r="BE423" s="180">
        <f>IF(N423="základní",J423,0)</f>
        <v>0</v>
      </c>
      <c r="BF423" s="180">
        <f>IF(N423="snížená",J423,0)</f>
        <v>0</v>
      </c>
      <c r="BG423" s="180">
        <f>IF(N423="zákl. přenesená",J423,0)</f>
        <v>0</v>
      </c>
      <c r="BH423" s="180">
        <f>IF(N423="sníž. přenesená",J423,0)</f>
        <v>0</v>
      </c>
      <c r="BI423" s="180">
        <f>IF(N423="nulová",J423,0)</f>
        <v>0</v>
      </c>
      <c r="BJ423" s="18" t="s">
        <v>80</v>
      </c>
      <c r="BK423" s="180">
        <f>ROUND(I423*H423,2)</f>
        <v>0</v>
      </c>
      <c r="BL423" s="18" t="s">
        <v>192</v>
      </c>
      <c r="BM423" s="179" t="s">
        <v>613</v>
      </c>
    </row>
    <row r="424" spans="1:65" s="13" customFormat="1" ht="11.25">
      <c r="B424" s="181"/>
      <c r="D424" s="182" t="s">
        <v>194</v>
      </c>
      <c r="E424" s="183" t="s">
        <v>1</v>
      </c>
      <c r="F424" s="184" t="s">
        <v>560</v>
      </c>
      <c r="H424" s="183" t="s">
        <v>1</v>
      </c>
      <c r="I424" s="185"/>
      <c r="L424" s="181"/>
      <c r="M424" s="186"/>
      <c r="N424" s="187"/>
      <c r="O424" s="187"/>
      <c r="P424" s="187"/>
      <c r="Q424" s="187"/>
      <c r="R424" s="187"/>
      <c r="S424" s="187"/>
      <c r="T424" s="188"/>
      <c r="AT424" s="183" t="s">
        <v>194</v>
      </c>
      <c r="AU424" s="183" t="s">
        <v>82</v>
      </c>
      <c r="AV424" s="13" t="s">
        <v>80</v>
      </c>
      <c r="AW424" s="13" t="s">
        <v>30</v>
      </c>
      <c r="AX424" s="13" t="s">
        <v>73</v>
      </c>
      <c r="AY424" s="183" t="s">
        <v>185</v>
      </c>
    </row>
    <row r="425" spans="1:65" s="14" customFormat="1" ht="11.25">
      <c r="B425" s="189"/>
      <c r="D425" s="182" t="s">
        <v>194</v>
      </c>
      <c r="E425" s="190" t="s">
        <v>1</v>
      </c>
      <c r="F425" s="191" t="s">
        <v>216</v>
      </c>
      <c r="H425" s="192">
        <v>56.125</v>
      </c>
      <c r="I425" s="193"/>
      <c r="L425" s="189"/>
      <c r="M425" s="194"/>
      <c r="N425" s="195"/>
      <c r="O425" s="195"/>
      <c r="P425" s="195"/>
      <c r="Q425" s="195"/>
      <c r="R425" s="195"/>
      <c r="S425" s="195"/>
      <c r="T425" s="196"/>
      <c r="AT425" s="190" t="s">
        <v>194</v>
      </c>
      <c r="AU425" s="190" t="s">
        <v>82</v>
      </c>
      <c r="AV425" s="14" t="s">
        <v>82</v>
      </c>
      <c r="AW425" s="14" t="s">
        <v>30</v>
      </c>
      <c r="AX425" s="14" t="s">
        <v>80</v>
      </c>
      <c r="AY425" s="190" t="s">
        <v>185</v>
      </c>
    </row>
    <row r="426" spans="1:65" s="2" customFormat="1" ht="21.75" customHeight="1">
      <c r="A426" s="33"/>
      <c r="B426" s="167"/>
      <c r="C426" s="168" t="s">
        <v>614</v>
      </c>
      <c r="D426" s="168" t="s">
        <v>187</v>
      </c>
      <c r="E426" s="169" t="s">
        <v>615</v>
      </c>
      <c r="F426" s="170" t="s">
        <v>616</v>
      </c>
      <c r="G426" s="171" t="s">
        <v>190</v>
      </c>
      <c r="H426" s="172">
        <v>1</v>
      </c>
      <c r="I426" s="173"/>
      <c r="J426" s="174">
        <f>ROUND(I426*H426,2)</f>
        <v>0</v>
      </c>
      <c r="K426" s="170" t="s">
        <v>617</v>
      </c>
      <c r="L426" s="34"/>
      <c r="M426" s="175" t="s">
        <v>1</v>
      </c>
      <c r="N426" s="176" t="s">
        <v>38</v>
      </c>
      <c r="O426" s="59"/>
      <c r="P426" s="177">
        <f>O426*H426</f>
        <v>0</v>
      </c>
      <c r="Q426" s="177">
        <v>8.4250000000000005E-2</v>
      </c>
      <c r="R426" s="177">
        <f>Q426*H426</f>
        <v>8.4250000000000005E-2</v>
      </c>
      <c r="S426" s="177">
        <v>0</v>
      </c>
      <c r="T426" s="178">
        <f>S426*H426</f>
        <v>0</v>
      </c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R426" s="179" t="s">
        <v>192</v>
      </c>
      <c r="AT426" s="179" t="s">
        <v>187</v>
      </c>
      <c r="AU426" s="179" t="s">
        <v>82</v>
      </c>
      <c r="AY426" s="18" t="s">
        <v>185</v>
      </c>
      <c r="BE426" s="180">
        <f>IF(N426="základní",J426,0)</f>
        <v>0</v>
      </c>
      <c r="BF426" s="180">
        <f>IF(N426="snížená",J426,0)</f>
        <v>0</v>
      </c>
      <c r="BG426" s="180">
        <f>IF(N426="zákl. přenesená",J426,0)</f>
        <v>0</v>
      </c>
      <c r="BH426" s="180">
        <f>IF(N426="sníž. přenesená",J426,0)</f>
        <v>0</v>
      </c>
      <c r="BI426" s="180">
        <f>IF(N426="nulová",J426,0)</f>
        <v>0</v>
      </c>
      <c r="BJ426" s="18" t="s">
        <v>80</v>
      </c>
      <c r="BK426" s="180">
        <f>ROUND(I426*H426,2)</f>
        <v>0</v>
      </c>
      <c r="BL426" s="18" t="s">
        <v>192</v>
      </c>
      <c r="BM426" s="179" t="s">
        <v>618</v>
      </c>
    </row>
    <row r="427" spans="1:65" s="13" customFormat="1" ht="11.25">
      <c r="B427" s="181"/>
      <c r="D427" s="182" t="s">
        <v>194</v>
      </c>
      <c r="E427" s="183" t="s">
        <v>1</v>
      </c>
      <c r="F427" s="184" t="s">
        <v>195</v>
      </c>
      <c r="H427" s="183" t="s">
        <v>1</v>
      </c>
      <c r="I427" s="185"/>
      <c r="L427" s="181"/>
      <c r="M427" s="186"/>
      <c r="N427" s="187"/>
      <c r="O427" s="187"/>
      <c r="P427" s="187"/>
      <c r="Q427" s="187"/>
      <c r="R427" s="187"/>
      <c r="S427" s="187"/>
      <c r="T427" s="188"/>
      <c r="AT427" s="183" t="s">
        <v>194</v>
      </c>
      <c r="AU427" s="183" t="s">
        <v>82</v>
      </c>
      <c r="AV427" s="13" t="s">
        <v>80</v>
      </c>
      <c r="AW427" s="13" t="s">
        <v>30</v>
      </c>
      <c r="AX427" s="13" t="s">
        <v>73</v>
      </c>
      <c r="AY427" s="183" t="s">
        <v>185</v>
      </c>
    </row>
    <row r="428" spans="1:65" s="14" customFormat="1" ht="11.25">
      <c r="B428" s="189"/>
      <c r="D428" s="182" t="s">
        <v>194</v>
      </c>
      <c r="E428" s="190" t="s">
        <v>1</v>
      </c>
      <c r="F428" s="191" t="s">
        <v>537</v>
      </c>
      <c r="H428" s="192">
        <v>1</v>
      </c>
      <c r="I428" s="193"/>
      <c r="L428" s="189"/>
      <c r="M428" s="194"/>
      <c r="N428" s="195"/>
      <c r="O428" s="195"/>
      <c r="P428" s="195"/>
      <c r="Q428" s="195"/>
      <c r="R428" s="195"/>
      <c r="S428" s="195"/>
      <c r="T428" s="196"/>
      <c r="AT428" s="190" t="s">
        <v>194</v>
      </c>
      <c r="AU428" s="190" t="s">
        <v>82</v>
      </c>
      <c r="AV428" s="14" t="s">
        <v>82</v>
      </c>
      <c r="AW428" s="14" t="s">
        <v>30</v>
      </c>
      <c r="AX428" s="14" t="s">
        <v>80</v>
      </c>
      <c r="AY428" s="190" t="s">
        <v>185</v>
      </c>
    </row>
    <row r="429" spans="1:65" s="12" customFormat="1" ht="22.9" customHeight="1">
      <c r="B429" s="154"/>
      <c r="D429" s="155" t="s">
        <v>72</v>
      </c>
      <c r="E429" s="165" t="s">
        <v>230</v>
      </c>
      <c r="F429" s="165" t="s">
        <v>619</v>
      </c>
      <c r="I429" s="157"/>
      <c r="J429" s="166">
        <f>BK429</f>
        <v>0</v>
      </c>
      <c r="L429" s="154"/>
      <c r="M429" s="159"/>
      <c r="N429" s="160"/>
      <c r="O429" s="160"/>
      <c r="P429" s="161">
        <f>SUM(P430:P843)</f>
        <v>0</v>
      </c>
      <c r="Q429" s="160"/>
      <c r="R429" s="161">
        <f>SUM(R430:R843)</f>
        <v>19.652284759999997</v>
      </c>
      <c r="S429" s="160"/>
      <c r="T429" s="162">
        <f>SUM(T430:T843)</f>
        <v>0.1384</v>
      </c>
      <c r="AR429" s="155" t="s">
        <v>80</v>
      </c>
      <c r="AT429" s="163" t="s">
        <v>72</v>
      </c>
      <c r="AU429" s="163" t="s">
        <v>80</v>
      </c>
      <c r="AY429" s="155" t="s">
        <v>185</v>
      </c>
      <c r="BK429" s="164">
        <f>SUM(BK430:BK843)</f>
        <v>0</v>
      </c>
    </row>
    <row r="430" spans="1:65" s="2" customFormat="1" ht="21.75" customHeight="1">
      <c r="A430" s="33"/>
      <c r="B430" s="167"/>
      <c r="C430" s="168" t="s">
        <v>620</v>
      </c>
      <c r="D430" s="168" t="s">
        <v>187</v>
      </c>
      <c r="E430" s="169" t="s">
        <v>621</v>
      </c>
      <c r="F430" s="170" t="s">
        <v>622</v>
      </c>
      <c r="G430" s="171" t="s">
        <v>514</v>
      </c>
      <c r="H430" s="172">
        <v>9</v>
      </c>
      <c r="I430" s="173"/>
      <c r="J430" s="174">
        <f>ROUND(I430*H430,2)</f>
        <v>0</v>
      </c>
      <c r="K430" s="170" t="s">
        <v>191</v>
      </c>
      <c r="L430" s="34"/>
      <c r="M430" s="175" t="s">
        <v>1</v>
      </c>
      <c r="N430" s="176" t="s">
        <v>38</v>
      </c>
      <c r="O430" s="59"/>
      <c r="P430" s="177">
        <f>O430*H430</f>
        <v>0</v>
      </c>
      <c r="Q430" s="177">
        <v>0</v>
      </c>
      <c r="R430" s="177">
        <f>Q430*H430</f>
        <v>0</v>
      </c>
      <c r="S430" s="177">
        <v>0</v>
      </c>
      <c r="T430" s="178">
        <f>S430*H430</f>
        <v>0</v>
      </c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R430" s="179" t="s">
        <v>192</v>
      </c>
      <c r="AT430" s="179" t="s">
        <v>187</v>
      </c>
      <c r="AU430" s="179" t="s">
        <v>82</v>
      </c>
      <c r="AY430" s="18" t="s">
        <v>185</v>
      </c>
      <c r="BE430" s="180">
        <f>IF(N430="základní",J430,0)</f>
        <v>0</v>
      </c>
      <c r="BF430" s="180">
        <f>IF(N430="snížená",J430,0)</f>
        <v>0</v>
      </c>
      <c r="BG430" s="180">
        <f>IF(N430="zákl. přenesená",J430,0)</f>
        <v>0</v>
      </c>
      <c r="BH430" s="180">
        <f>IF(N430="sníž. přenesená",J430,0)</f>
        <v>0</v>
      </c>
      <c r="BI430" s="180">
        <f>IF(N430="nulová",J430,0)</f>
        <v>0</v>
      </c>
      <c r="BJ430" s="18" t="s">
        <v>80</v>
      </c>
      <c r="BK430" s="180">
        <f>ROUND(I430*H430,2)</f>
        <v>0</v>
      </c>
      <c r="BL430" s="18" t="s">
        <v>192</v>
      </c>
      <c r="BM430" s="179" t="s">
        <v>623</v>
      </c>
    </row>
    <row r="431" spans="1:65" s="13" customFormat="1" ht="11.25">
      <c r="B431" s="181"/>
      <c r="D431" s="182" t="s">
        <v>194</v>
      </c>
      <c r="E431" s="183" t="s">
        <v>1</v>
      </c>
      <c r="F431" s="184" t="s">
        <v>195</v>
      </c>
      <c r="H431" s="183" t="s">
        <v>1</v>
      </c>
      <c r="I431" s="185"/>
      <c r="L431" s="181"/>
      <c r="M431" s="186"/>
      <c r="N431" s="187"/>
      <c r="O431" s="187"/>
      <c r="P431" s="187"/>
      <c r="Q431" s="187"/>
      <c r="R431" s="187"/>
      <c r="S431" s="187"/>
      <c r="T431" s="188"/>
      <c r="AT431" s="183" t="s">
        <v>194</v>
      </c>
      <c r="AU431" s="183" t="s">
        <v>82</v>
      </c>
      <c r="AV431" s="13" t="s">
        <v>80</v>
      </c>
      <c r="AW431" s="13" t="s">
        <v>30</v>
      </c>
      <c r="AX431" s="13" t="s">
        <v>73</v>
      </c>
      <c r="AY431" s="183" t="s">
        <v>185</v>
      </c>
    </row>
    <row r="432" spans="1:65" s="14" customFormat="1" ht="11.25">
      <c r="B432" s="189"/>
      <c r="D432" s="182" t="s">
        <v>194</v>
      </c>
      <c r="E432" s="190" t="s">
        <v>1</v>
      </c>
      <c r="F432" s="191" t="s">
        <v>624</v>
      </c>
      <c r="H432" s="192">
        <v>8</v>
      </c>
      <c r="I432" s="193"/>
      <c r="L432" s="189"/>
      <c r="M432" s="194"/>
      <c r="N432" s="195"/>
      <c r="O432" s="195"/>
      <c r="P432" s="195"/>
      <c r="Q432" s="195"/>
      <c r="R432" s="195"/>
      <c r="S432" s="195"/>
      <c r="T432" s="196"/>
      <c r="AT432" s="190" t="s">
        <v>194</v>
      </c>
      <c r="AU432" s="190" t="s">
        <v>82</v>
      </c>
      <c r="AV432" s="14" t="s">
        <v>82</v>
      </c>
      <c r="AW432" s="14" t="s">
        <v>30</v>
      </c>
      <c r="AX432" s="14" t="s">
        <v>73</v>
      </c>
      <c r="AY432" s="190" t="s">
        <v>185</v>
      </c>
    </row>
    <row r="433" spans="1:65" s="14" customFormat="1" ht="11.25">
      <c r="B433" s="189"/>
      <c r="D433" s="182" t="s">
        <v>194</v>
      </c>
      <c r="E433" s="190" t="s">
        <v>1</v>
      </c>
      <c r="F433" s="191" t="s">
        <v>625</v>
      </c>
      <c r="H433" s="192">
        <v>1</v>
      </c>
      <c r="I433" s="193"/>
      <c r="L433" s="189"/>
      <c r="M433" s="194"/>
      <c r="N433" s="195"/>
      <c r="O433" s="195"/>
      <c r="P433" s="195"/>
      <c r="Q433" s="195"/>
      <c r="R433" s="195"/>
      <c r="S433" s="195"/>
      <c r="T433" s="196"/>
      <c r="AT433" s="190" t="s">
        <v>194</v>
      </c>
      <c r="AU433" s="190" t="s">
        <v>82</v>
      </c>
      <c r="AV433" s="14" t="s">
        <v>82</v>
      </c>
      <c r="AW433" s="14" t="s">
        <v>30</v>
      </c>
      <c r="AX433" s="14" t="s">
        <v>73</v>
      </c>
      <c r="AY433" s="190" t="s">
        <v>185</v>
      </c>
    </row>
    <row r="434" spans="1:65" s="15" customFormat="1" ht="11.25">
      <c r="B434" s="197"/>
      <c r="D434" s="182" t="s">
        <v>194</v>
      </c>
      <c r="E434" s="198" t="s">
        <v>1</v>
      </c>
      <c r="F434" s="199" t="s">
        <v>146</v>
      </c>
      <c r="H434" s="200">
        <v>9</v>
      </c>
      <c r="I434" s="201"/>
      <c r="L434" s="197"/>
      <c r="M434" s="202"/>
      <c r="N434" s="203"/>
      <c r="O434" s="203"/>
      <c r="P434" s="203"/>
      <c r="Q434" s="203"/>
      <c r="R434" s="203"/>
      <c r="S434" s="203"/>
      <c r="T434" s="204"/>
      <c r="AT434" s="198" t="s">
        <v>194</v>
      </c>
      <c r="AU434" s="198" t="s">
        <v>82</v>
      </c>
      <c r="AV434" s="15" t="s">
        <v>192</v>
      </c>
      <c r="AW434" s="15" t="s">
        <v>30</v>
      </c>
      <c r="AX434" s="15" t="s">
        <v>80</v>
      </c>
      <c r="AY434" s="198" t="s">
        <v>185</v>
      </c>
    </row>
    <row r="435" spans="1:65" s="2" customFormat="1" ht="21.75" customHeight="1">
      <c r="A435" s="33"/>
      <c r="B435" s="167"/>
      <c r="C435" s="168" t="s">
        <v>626</v>
      </c>
      <c r="D435" s="168" t="s">
        <v>187</v>
      </c>
      <c r="E435" s="169" t="s">
        <v>627</v>
      </c>
      <c r="F435" s="170" t="s">
        <v>628</v>
      </c>
      <c r="G435" s="171" t="s">
        <v>514</v>
      </c>
      <c r="H435" s="172">
        <v>1</v>
      </c>
      <c r="I435" s="173"/>
      <c r="J435" s="174">
        <f>ROUND(I435*H435,2)</f>
        <v>0</v>
      </c>
      <c r="K435" s="170" t="s">
        <v>1</v>
      </c>
      <c r="L435" s="34"/>
      <c r="M435" s="175" t="s">
        <v>1</v>
      </c>
      <c r="N435" s="176" t="s">
        <v>38</v>
      </c>
      <c r="O435" s="59"/>
      <c r="P435" s="177">
        <f>O435*H435</f>
        <v>0</v>
      </c>
      <c r="Q435" s="177">
        <v>0</v>
      </c>
      <c r="R435" s="177">
        <f>Q435*H435</f>
        <v>0</v>
      </c>
      <c r="S435" s="177">
        <v>0</v>
      </c>
      <c r="T435" s="178">
        <f>S435*H435</f>
        <v>0</v>
      </c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R435" s="179" t="s">
        <v>192</v>
      </c>
      <c r="AT435" s="179" t="s">
        <v>187</v>
      </c>
      <c r="AU435" s="179" t="s">
        <v>82</v>
      </c>
      <c r="AY435" s="18" t="s">
        <v>185</v>
      </c>
      <c r="BE435" s="180">
        <f>IF(N435="základní",J435,0)</f>
        <v>0</v>
      </c>
      <c r="BF435" s="180">
        <f>IF(N435="snížená",J435,0)</f>
        <v>0</v>
      </c>
      <c r="BG435" s="180">
        <f>IF(N435="zákl. přenesená",J435,0)</f>
        <v>0</v>
      </c>
      <c r="BH435" s="180">
        <f>IF(N435="sníž. přenesená",J435,0)</f>
        <v>0</v>
      </c>
      <c r="BI435" s="180">
        <f>IF(N435="nulová",J435,0)</f>
        <v>0</v>
      </c>
      <c r="BJ435" s="18" t="s">
        <v>80</v>
      </c>
      <c r="BK435" s="180">
        <f>ROUND(I435*H435,2)</f>
        <v>0</v>
      </c>
      <c r="BL435" s="18" t="s">
        <v>192</v>
      </c>
      <c r="BM435" s="179" t="s">
        <v>629</v>
      </c>
    </row>
    <row r="436" spans="1:65" s="13" customFormat="1" ht="11.25">
      <c r="B436" s="181"/>
      <c r="D436" s="182" t="s">
        <v>194</v>
      </c>
      <c r="E436" s="183" t="s">
        <v>1</v>
      </c>
      <c r="F436" s="184" t="s">
        <v>195</v>
      </c>
      <c r="H436" s="183" t="s">
        <v>1</v>
      </c>
      <c r="I436" s="185"/>
      <c r="L436" s="181"/>
      <c r="M436" s="186"/>
      <c r="N436" s="187"/>
      <c r="O436" s="187"/>
      <c r="P436" s="187"/>
      <c r="Q436" s="187"/>
      <c r="R436" s="187"/>
      <c r="S436" s="187"/>
      <c r="T436" s="188"/>
      <c r="AT436" s="183" t="s">
        <v>194</v>
      </c>
      <c r="AU436" s="183" t="s">
        <v>82</v>
      </c>
      <c r="AV436" s="13" t="s">
        <v>80</v>
      </c>
      <c r="AW436" s="13" t="s">
        <v>30</v>
      </c>
      <c r="AX436" s="13" t="s">
        <v>73</v>
      </c>
      <c r="AY436" s="183" t="s">
        <v>185</v>
      </c>
    </row>
    <row r="437" spans="1:65" s="14" customFormat="1" ht="11.25">
      <c r="B437" s="189"/>
      <c r="D437" s="182" t="s">
        <v>194</v>
      </c>
      <c r="E437" s="190" t="s">
        <v>1</v>
      </c>
      <c r="F437" s="191" t="s">
        <v>630</v>
      </c>
      <c r="H437" s="192">
        <v>1</v>
      </c>
      <c r="I437" s="193"/>
      <c r="L437" s="189"/>
      <c r="M437" s="194"/>
      <c r="N437" s="195"/>
      <c r="O437" s="195"/>
      <c r="P437" s="195"/>
      <c r="Q437" s="195"/>
      <c r="R437" s="195"/>
      <c r="S437" s="195"/>
      <c r="T437" s="196"/>
      <c r="AT437" s="190" t="s">
        <v>194</v>
      </c>
      <c r="AU437" s="190" t="s">
        <v>82</v>
      </c>
      <c r="AV437" s="14" t="s">
        <v>82</v>
      </c>
      <c r="AW437" s="14" t="s">
        <v>30</v>
      </c>
      <c r="AX437" s="14" t="s">
        <v>80</v>
      </c>
      <c r="AY437" s="190" t="s">
        <v>185</v>
      </c>
    </row>
    <row r="438" spans="1:65" s="2" customFormat="1" ht="21.75" customHeight="1">
      <c r="A438" s="33"/>
      <c r="B438" s="167"/>
      <c r="C438" s="168" t="s">
        <v>631</v>
      </c>
      <c r="D438" s="168" t="s">
        <v>187</v>
      </c>
      <c r="E438" s="169" t="s">
        <v>632</v>
      </c>
      <c r="F438" s="170" t="s">
        <v>633</v>
      </c>
      <c r="G438" s="171" t="s">
        <v>514</v>
      </c>
      <c r="H438" s="172">
        <v>1</v>
      </c>
      <c r="I438" s="173"/>
      <c r="J438" s="174">
        <f>ROUND(I438*H438,2)</f>
        <v>0</v>
      </c>
      <c r="K438" s="170" t="s">
        <v>191</v>
      </c>
      <c r="L438" s="34"/>
      <c r="M438" s="175" t="s">
        <v>1</v>
      </c>
      <c r="N438" s="176" t="s">
        <v>38</v>
      </c>
      <c r="O438" s="59"/>
      <c r="P438" s="177">
        <f>O438*H438</f>
        <v>0</v>
      </c>
      <c r="Q438" s="177">
        <v>0</v>
      </c>
      <c r="R438" s="177">
        <f>Q438*H438</f>
        <v>0</v>
      </c>
      <c r="S438" s="177">
        <v>0</v>
      </c>
      <c r="T438" s="178">
        <f>S438*H438</f>
        <v>0</v>
      </c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R438" s="179" t="s">
        <v>192</v>
      </c>
      <c r="AT438" s="179" t="s">
        <v>187</v>
      </c>
      <c r="AU438" s="179" t="s">
        <v>82</v>
      </c>
      <c r="AY438" s="18" t="s">
        <v>185</v>
      </c>
      <c r="BE438" s="180">
        <f>IF(N438="základní",J438,0)</f>
        <v>0</v>
      </c>
      <c r="BF438" s="180">
        <f>IF(N438="snížená",J438,0)</f>
        <v>0</v>
      </c>
      <c r="BG438" s="180">
        <f>IF(N438="zákl. přenesená",J438,0)</f>
        <v>0</v>
      </c>
      <c r="BH438" s="180">
        <f>IF(N438="sníž. přenesená",J438,0)</f>
        <v>0</v>
      </c>
      <c r="BI438" s="180">
        <f>IF(N438="nulová",J438,0)</f>
        <v>0</v>
      </c>
      <c r="BJ438" s="18" t="s">
        <v>80</v>
      </c>
      <c r="BK438" s="180">
        <f>ROUND(I438*H438,2)</f>
        <v>0</v>
      </c>
      <c r="BL438" s="18" t="s">
        <v>192</v>
      </c>
      <c r="BM438" s="179" t="s">
        <v>634</v>
      </c>
    </row>
    <row r="439" spans="1:65" s="13" customFormat="1" ht="11.25">
      <c r="B439" s="181"/>
      <c r="D439" s="182" t="s">
        <v>194</v>
      </c>
      <c r="E439" s="183" t="s">
        <v>1</v>
      </c>
      <c r="F439" s="184" t="s">
        <v>195</v>
      </c>
      <c r="H439" s="183" t="s">
        <v>1</v>
      </c>
      <c r="I439" s="185"/>
      <c r="L439" s="181"/>
      <c r="M439" s="186"/>
      <c r="N439" s="187"/>
      <c r="O439" s="187"/>
      <c r="P439" s="187"/>
      <c r="Q439" s="187"/>
      <c r="R439" s="187"/>
      <c r="S439" s="187"/>
      <c r="T439" s="188"/>
      <c r="AT439" s="183" t="s">
        <v>194</v>
      </c>
      <c r="AU439" s="183" t="s">
        <v>82</v>
      </c>
      <c r="AV439" s="13" t="s">
        <v>80</v>
      </c>
      <c r="AW439" s="13" t="s">
        <v>30</v>
      </c>
      <c r="AX439" s="13" t="s">
        <v>73</v>
      </c>
      <c r="AY439" s="183" t="s">
        <v>185</v>
      </c>
    </row>
    <row r="440" spans="1:65" s="14" customFormat="1" ht="11.25">
      <c r="B440" s="189"/>
      <c r="D440" s="182" t="s">
        <v>194</v>
      </c>
      <c r="E440" s="190" t="s">
        <v>1</v>
      </c>
      <c r="F440" s="191" t="s">
        <v>635</v>
      </c>
      <c r="H440" s="192">
        <v>1</v>
      </c>
      <c r="I440" s="193"/>
      <c r="L440" s="189"/>
      <c r="M440" s="194"/>
      <c r="N440" s="195"/>
      <c r="O440" s="195"/>
      <c r="P440" s="195"/>
      <c r="Q440" s="195"/>
      <c r="R440" s="195"/>
      <c r="S440" s="195"/>
      <c r="T440" s="196"/>
      <c r="AT440" s="190" t="s">
        <v>194</v>
      </c>
      <c r="AU440" s="190" t="s">
        <v>82</v>
      </c>
      <c r="AV440" s="14" t="s">
        <v>82</v>
      </c>
      <c r="AW440" s="14" t="s">
        <v>30</v>
      </c>
      <c r="AX440" s="14" t="s">
        <v>80</v>
      </c>
      <c r="AY440" s="190" t="s">
        <v>185</v>
      </c>
    </row>
    <row r="441" spans="1:65" s="2" customFormat="1" ht="21.75" customHeight="1">
      <c r="A441" s="33"/>
      <c r="B441" s="167"/>
      <c r="C441" s="168" t="s">
        <v>636</v>
      </c>
      <c r="D441" s="168" t="s">
        <v>187</v>
      </c>
      <c r="E441" s="169" t="s">
        <v>637</v>
      </c>
      <c r="F441" s="170" t="s">
        <v>638</v>
      </c>
      <c r="G441" s="171" t="s">
        <v>514</v>
      </c>
      <c r="H441" s="172">
        <v>4</v>
      </c>
      <c r="I441" s="173"/>
      <c r="J441" s="174">
        <f>ROUND(I441*H441,2)</f>
        <v>0</v>
      </c>
      <c r="K441" s="170" t="s">
        <v>191</v>
      </c>
      <c r="L441" s="34"/>
      <c r="M441" s="175" t="s">
        <v>1</v>
      </c>
      <c r="N441" s="176" t="s">
        <v>38</v>
      </c>
      <c r="O441" s="59"/>
      <c r="P441" s="177">
        <f>O441*H441</f>
        <v>0</v>
      </c>
      <c r="Q441" s="177">
        <v>0</v>
      </c>
      <c r="R441" s="177">
        <f>Q441*H441</f>
        <v>0</v>
      </c>
      <c r="S441" s="177">
        <v>0</v>
      </c>
      <c r="T441" s="178">
        <f>S441*H441</f>
        <v>0</v>
      </c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R441" s="179" t="s">
        <v>192</v>
      </c>
      <c r="AT441" s="179" t="s">
        <v>187</v>
      </c>
      <c r="AU441" s="179" t="s">
        <v>82</v>
      </c>
      <c r="AY441" s="18" t="s">
        <v>185</v>
      </c>
      <c r="BE441" s="180">
        <f>IF(N441="základní",J441,0)</f>
        <v>0</v>
      </c>
      <c r="BF441" s="180">
        <f>IF(N441="snížená",J441,0)</f>
        <v>0</v>
      </c>
      <c r="BG441" s="180">
        <f>IF(N441="zákl. přenesená",J441,0)</f>
        <v>0</v>
      </c>
      <c r="BH441" s="180">
        <f>IF(N441="sníž. přenesená",J441,0)</f>
        <v>0</v>
      </c>
      <c r="BI441" s="180">
        <f>IF(N441="nulová",J441,0)</f>
        <v>0</v>
      </c>
      <c r="BJ441" s="18" t="s">
        <v>80</v>
      </c>
      <c r="BK441" s="180">
        <f>ROUND(I441*H441,2)</f>
        <v>0</v>
      </c>
      <c r="BL441" s="18" t="s">
        <v>192</v>
      </c>
      <c r="BM441" s="179" t="s">
        <v>639</v>
      </c>
    </row>
    <row r="442" spans="1:65" s="13" customFormat="1" ht="11.25">
      <c r="B442" s="181"/>
      <c r="D442" s="182" t="s">
        <v>194</v>
      </c>
      <c r="E442" s="183" t="s">
        <v>1</v>
      </c>
      <c r="F442" s="184" t="s">
        <v>200</v>
      </c>
      <c r="H442" s="183" t="s">
        <v>1</v>
      </c>
      <c r="I442" s="185"/>
      <c r="L442" s="181"/>
      <c r="M442" s="186"/>
      <c r="N442" s="187"/>
      <c r="O442" s="187"/>
      <c r="P442" s="187"/>
      <c r="Q442" s="187"/>
      <c r="R442" s="187"/>
      <c r="S442" s="187"/>
      <c r="T442" s="188"/>
      <c r="AT442" s="183" t="s">
        <v>194</v>
      </c>
      <c r="AU442" s="183" t="s">
        <v>82</v>
      </c>
      <c r="AV442" s="13" t="s">
        <v>80</v>
      </c>
      <c r="AW442" s="13" t="s">
        <v>30</v>
      </c>
      <c r="AX442" s="13" t="s">
        <v>73</v>
      </c>
      <c r="AY442" s="183" t="s">
        <v>185</v>
      </c>
    </row>
    <row r="443" spans="1:65" s="14" customFormat="1" ht="11.25">
      <c r="B443" s="189"/>
      <c r="D443" s="182" t="s">
        <v>194</v>
      </c>
      <c r="E443" s="190" t="s">
        <v>1</v>
      </c>
      <c r="F443" s="191" t="s">
        <v>640</v>
      </c>
      <c r="H443" s="192">
        <v>4</v>
      </c>
      <c r="I443" s="193"/>
      <c r="L443" s="189"/>
      <c r="M443" s="194"/>
      <c r="N443" s="195"/>
      <c r="O443" s="195"/>
      <c r="P443" s="195"/>
      <c r="Q443" s="195"/>
      <c r="R443" s="195"/>
      <c r="S443" s="195"/>
      <c r="T443" s="196"/>
      <c r="AT443" s="190" t="s">
        <v>194</v>
      </c>
      <c r="AU443" s="190" t="s">
        <v>82</v>
      </c>
      <c r="AV443" s="14" t="s">
        <v>82</v>
      </c>
      <c r="AW443" s="14" t="s">
        <v>30</v>
      </c>
      <c r="AX443" s="14" t="s">
        <v>80</v>
      </c>
      <c r="AY443" s="190" t="s">
        <v>185</v>
      </c>
    </row>
    <row r="444" spans="1:65" s="2" customFormat="1" ht="16.5" customHeight="1">
      <c r="A444" s="33"/>
      <c r="B444" s="167"/>
      <c r="C444" s="168" t="s">
        <v>641</v>
      </c>
      <c r="D444" s="168" t="s">
        <v>187</v>
      </c>
      <c r="E444" s="169" t="s">
        <v>642</v>
      </c>
      <c r="F444" s="170" t="s">
        <v>643</v>
      </c>
      <c r="G444" s="171" t="s">
        <v>644</v>
      </c>
      <c r="H444" s="172">
        <v>1</v>
      </c>
      <c r="I444" s="173"/>
      <c r="J444" s="174">
        <f>ROUND(I444*H444,2)</f>
        <v>0</v>
      </c>
      <c r="K444" s="170" t="s">
        <v>1</v>
      </c>
      <c r="L444" s="34"/>
      <c r="M444" s="175" t="s">
        <v>1</v>
      </c>
      <c r="N444" s="176" t="s">
        <v>38</v>
      </c>
      <c r="O444" s="59"/>
      <c r="P444" s="177">
        <f>O444*H444</f>
        <v>0</v>
      </c>
      <c r="Q444" s="177">
        <v>1E-3</v>
      </c>
      <c r="R444" s="177">
        <f>Q444*H444</f>
        <v>1E-3</v>
      </c>
      <c r="S444" s="177">
        <v>0</v>
      </c>
      <c r="T444" s="178">
        <f>S444*H444</f>
        <v>0</v>
      </c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R444" s="179" t="s">
        <v>192</v>
      </c>
      <c r="AT444" s="179" t="s">
        <v>187</v>
      </c>
      <c r="AU444" s="179" t="s">
        <v>82</v>
      </c>
      <c r="AY444" s="18" t="s">
        <v>185</v>
      </c>
      <c r="BE444" s="180">
        <f>IF(N444="základní",J444,0)</f>
        <v>0</v>
      </c>
      <c r="BF444" s="180">
        <f>IF(N444="snížená",J444,0)</f>
        <v>0</v>
      </c>
      <c r="BG444" s="180">
        <f>IF(N444="zákl. přenesená",J444,0)</f>
        <v>0</v>
      </c>
      <c r="BH444" s="180">
        <f>IF(N444="sníž. přenesená",J444,0)</f>
        <v>0</v>
      </c>
      <c r="BI444" s="180">
        <f>IF(N444="nulová",J444,0)</f>
        <v>0</v>
      </c>
      <c r="BJ444" s="18" t="s">
        <v>80</v>
      </c>
      <c r="BK444" s="180">
        <f>ROUND(I444*H444,2)</f>
        <v>0</v>
      </c>
      <c r="BL444" s="18" t="s">
        <v>192</v>
      </c>
      <c r="BM444" s="179" t="s">
        <v>645</v>
      </c>
    </row>
    <row r="445" spans="1:65" s="13" customFormat="1" ht="11.25">
      <c r="B445" s="181"/>
      <c r="D445" s="182" t="s">
        <v>194</v>
      </c>
      <c r="E445" s="183" t="s">
        <v>1</v>
      </c>
      <c r="F445" s="184" t="s">
        <v>646</v>
      </c>
      <c r="H445" s="183" t="s">
        <v>1</v>
      </c>
      <c r="I445" s="185"/>
      <c r="L445" s="181"/>
      <c r="M445" s="186"/>
      <c r="N445" s="187"/>
      <c r="O445" s="187"/>
      <c r="P445" s="187"/>
      <c r="Q445" s="187"/>
      <c r="R445" s="187"/>
      <c r="S445" s="187"/>
      <c r="T445" s="188"/>
      <c r="AT445" s="183" t="s">
        <v>194</v>
      </c>
      <c r="AU445" s="183" t="s">
        <v>82</v>
      </c>
      <c r="AV445" s="13" t="s">
        <v>80</v>
      </c>
      <c r="AW445" s="13" t="s">
        <v>30</v>
      </c>
      <c r="AX445" s="13" t="s">
        <v>73</v>
      </c>
      <c r="AY445" s="183" t="s">
        <v>185</v>
      </c>
    </row>
    <row r="446" spans="1:65" s="13" customFormat="1" ht="22.5">
      <c r="B446" s="181"/>
      <c r="D446" s="182" t="s">
        <v>194</v>
      </c>
      <c r="E446" s="183" t="s">
        <v>1</v>
      </c>
      <c r="F446" s="184" t="s">
        <v>647</v>
      </c>
      <c r="H446" s="183" t="s">
        <v>1</v>
      </c>
      <c r="I446" s="185"/>
      <c r="L446" s="181"/>
      <c r="M446" s="186"/>
      <c r="N446" s="187"/>
      <c r="O446" s="187"/>
      <c r="P446" s="187"/>
      <c r="Q446" s="187"/>
      <c r="R446" s="187"/>
      <c r="S446" s="187"/>
      <c r="T446" s="188"/>
      <c r="AT446" s="183" t="s">
        <v>194</v>
      </c>
      <c r="AU446" s="183" t="s">
        <v>82</v>
      </c>
      <c r="AV446" s="13" t="s">
        <v>80</v>
      </c>
      <c r="AW446" s="13" t="s">
        <v>30</v>
      </c>
      <c r="AX446" s="13" t="s">
        <v>73</v>
      </c>
      <c r="AY446" s="183" t="s">
        <v>185</v>
      </c>
    </row>
    <row r="447" spans="1:65" s="14" customFormat="1" ht="11.25">
      <c r="B447" s="189"/>
      <c r="D447" s="182" t="s">
        <v>194</v>
      </c>
      <c r="E447" s="190" t="s">
        <v>1</v>
      </c>
      <c r="F447" s="191" t="s">
        <v>80</v>
      </c>
      <c r="H447" s="192">
        <v>1</v>
      </c>
      <c r="I447" s="193"/>
      <c r="L447" s="189"/>
      <c r="M447" s="194"/>
      <c r="N447" s="195"/>
      <c r="O447" s="195"/>
      <c r="P447" s="195"/>
      <c r="Q447" s="195"/>
      <c r="R447" s="195"/>
      <c r="S447" s="195"/>
      <c r="T447" s="196"/>
      <c r="AT447" s="190" t="s">
        <v>194</v>
      </c>
      <c r="AU447" s="190" t="s">
        <v>82</v>
      </c>
      <c r="AV447" s="14" t="s">
        <v>82</v>
      </c>
      <c r="AW447" s="14" t="s">
        <v>30</v>
      </c>
      <c r="AX447" s="14" t="s">
        <v>80</v>
      </c>
      <c r="AY447" s="190" t="s">
        <v>185</v>
      </c>
    </row>
    <row r="448" spans="1:65" s="2" customFormat="1" ht="21.75" customHeight="1">
      <c r="A448" s="33"/>
      <c r="B448" s="167"/>
      <c r="C448" s="168" t="s">
        <v>648</v>
      </c>
      <c r="D448" s="168" t="s">
        <v>187</v>
      </c>
      <c r="E448" s="169" t="s">
        <v>649</v>
      </c>
      <c r="F448" s="170" t="s">
        <v>650</v>
      </c>
      <c r="G448" s="171" t="s">
        <v>220</v>
      </c>
      <c r="H448" s="172">
        <v>15</v>
      </c>
      <c r="I448" s="173"/>
      <c r="J448" s="174">
        <f>ROUND(I448*H448,2)</f>
        <v>0</v>
      </c>
      <c r="K448" s="170" t="s">
        <v>191</v>
      </c>
      <c r="L448" s="34"/>
      <c r="M448" s="175" t="s">
        <v>1</v>
      </c>
      <c r="N448" s="176" t="s">
        <v>38</v>
      </c>
      <c r="O448" s="59"/>
      <c r="P448" s="177">
        <f>O448*H448</f>
        <v>0</v>
      </c>
      <c r="Q448" s="177">
        <v>0</v>
      </c>
      <c r="R448" s="177">
        <f>Q448*H448</f>
        <v>0</v>
      </c>
      <c r="S448" s="177">
        <v>0</v>
      </c>
      <c r="T448" s="178">
        <f>S448*H448</f>
        <v>0</v>
      </c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R448" s="179" t="s">
        <v>192</v>
      </c>
      <c r="AT448" s="179" t="s">
        <v>187</v>
      </c>
      <c r="AU448" s="179" t="s">
        <v>82</v>
      </c>
      <c r="AY448" s="18" t="s">
        <v>185</v>
      </c>
      <c r="BE448" s="180">
        <f>IF(N448="základní",J448,0)</f>
        <v>0</v>
      </c>
      <c r="BF448" s="180">
        <f>IF(N448="snížená",J448,0)</f>
        <v>0</v>
      </c>
      <c r="BG448" s="180">
        <f>IF(N448="zákl. přenesená",J448,0)</f>
        <v>0</v>
      </c>
      <c r="BH448" s="180">
        <f>IF(N448="sníž. přenesená",J448,0)</f>
        <v>0</v>
      </c>
      <c r="BI448" s="180">
        <f>IF(N448="nulová",J448,0)</f>
        <v>0</v>
      </c>
      <c r="BJ448" s="18" t="s">
        <v>80</v>
      </c>
      <c r="BK448" s="180">
        <f>ROUND(I448*H448,2)</f>
        <v>0</v>
      </c>
      <c r="BL448" s="18" t="s">
        <v>192</v>
      </c>
      <c r="BM448" s="179" t="s">
        <v>651</v>
      </c>
    </row>
    <row r="449" spans="1:65" s="13" customFormat="1" ht="22.5">
      <c r="B449" s="181"/>
      <c r="D449" s="182" t="s">
        <v>194</v>
      </c>
      <c r="E449" s="183" t="s">
        <v>1</v>
      </c>
      <c r="F449" s="184" t="s">
        <v>652</v>
      </c>
      <c r="H449" s="183" t="s">
        <v>1</v>
      </c>
      <c r="I449" s="185"/>
      <c r="L449" s="181"/>
      <c r="M449" s="186"/>
      <c r="N449" s="187"/>
      <c r="O449" s="187"/>
      <c r="P449" s="187"/>
      <c r="Q449" s="187"/>
      <c r="R449" s="187"/>
      <c r="S449" s="187"/>
      <c r="T449" s="188"/>
      <c r="AT449" s="183" t="s">
        <v>194</v>
      </c>
      <c r="AU449" s="183" t="s">
        <v>82</v>
      </c>
      <c r="AV449" s="13" t="s">
        <v>80</v>
      </c>
      <c r="AW449" s="13" t="s">
        <v>30</v>
      </c>
      <c r="AX449" s="13" t="s">
        <v>73</v>
      </c>
      <c r="AY449" s="183" t="s">
        <v>185</v>
      </c>
    </row>
    <row r="450" spans="1:65" s="14" customFormat="1" ht="11.25">
      <c r="B450" s="189"/>
      <c r="D450" s="182" t="s">
        <v>194</v>
      </c>
      <c r="E450" s="190" t="s">
        <v>121</v>
      </c>
      <c r="F450" s="191" t="s">
        <v>653</v>
      </c>
      <c r="H450" s="192">
        <v>15</v>
      </c>
      <c r="I450" s="193"/>
      <c r="L450" s="189"/>
      <c r="M450" s="194"/>
      <c r="N450" s="195"/>
      <c r="O450" s="195"/>
      <c r="P450" s="195"/>
      <c r="Q450" s="195"/>
      <c r="R450" s="195"/>
      <c r="S450" s="195"/>
      <c r="T450" s="196"/>
      <c r="AT450" s="190" t="s">
        <v>194</v>
      </c>
      <c r="AU450" s="190" t="s">
        <v>82</v>
      </c>
      <c r="AV450" s="14" t="s">
        <v>82</v>
      </c>
      <c r="AW450" s="14" t="s">
        <v>30</v>
      </c>
      <c r="AX450" s="14" t="s">
        <v>80</v>
      </c>
      <c r="AY450" s="190" t="s">
        <v>185</v>
      </c>
    </row>
    <row r="451" spans="1:65" s="2" customFormat="1" ht="16.5" customHeight="1">
      <c r="A451" s="33"/>
      <c r="B451" s="167"/>
      <c r="C451" s="213" t="s">
        <v>654</v>
      </c>
      <c r="D451" s="213" t="s">
        <v>454</v>
      </c>
      <c r="E451" s="214" t="s">
        <v>655</v>
      </c>
      <c r="F451" s="215" t="s">
        <v>656</v>
      </c>
      <c r="G451" s="216" t="s">
        <v>220</v>
      </c>
      <c r="H451" s="217">
        <v>15.225</v>
      </c>
      <c r="I451" s="218"/>
      <c r="J451" s="219">
        <f>ROUND(I451*H451,2)</f>
        <v>0</v>
      </c>
      <c r="K451" s="215" t="s">
        <v>191</v>
      </c>
      <c r="L451" s="220"/>
      <c r="M451" s="221" t="s">
        <v>1</v>
      </c>
      <c r="N451" s="222" t="s">
        <v>38</v>
      </c>
      <c r="O451" s="59"/>
      <c r="P451" s="177">
        <f>O451*H451</f>
        <v>0</v>
      </c>
      <c r="Q451" s="177">
        <v>3.6999999999999999E-4</v>
      </c>
      <c r="R451" s="177">
        <f>Q451*H451</f>
        <v>5.6332499999999994E-3</v>
      </c>
      <c r="S451" s="177">
        <v>0</v>
      </c>
      <c r="T451" s="178">
        <f>S451*H451</f>
        <v>0</v>
      </c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R451" s="179" t="s">
        <v>230</v>
      </c>
      <c r="AT451" s="179" t="s">
        <v>454</v>
      </c>
      <c r="AU451" s="179" t="s">
        <v>82</v>
      </c>
      <c r="AY451" s="18" t="s">
        <v>185</v>
      </c>
      <c r="BE451" s="180">
        <f>IF(N451="základní",J451,0)</f>
        <v>0</v>
      </c>
      <c r="BF451" s="180">
        <f>IF(N451="snížená",J451,0)</f>
        <v>0</v>
      </c>
      <c r="BG451" s="180">
        <f>IF(N451="zákl. přenesená",J451,0)</f>
        <v>0</v>
      </c>
      <c r="BH451" s="180">
        <f>IF(N451="sníž. přenesená",J451,0)</f>
        <v>0</v>
      </c>
      <c r="BI451" s="180">
        <f>IF(N451="nulová",J451,0)</f>
        <v>0</v>
      </c>
      <c r="BJ451" s="18" t="s">
        <v>80</v>
      </c>
      <c r="BK451" s="180">
        <f>ROUND(I451*H451,2)</f>
        <v>0</v>
      </c>
      <c r="BL451" s="18" t="s">
        <v>192</v>
      </c>
      <c r="BM451" s="179" t="s">
        <v>657</v>
      </c>
    </row>
    <row r="452" spans="1:65" s="14" customFormat="1" ht="11.25">
      <c r="B452" s="189"/>
      <c r="D452" s="182" t="s">
        <v>194</v>
      </c>
      <c r="E452" s="190" t="s">
        <v>1</v>
      </c>
      <c r="F452" s="191" t="s">
        <v>658</v>
      </c>
      <c r="H452" s="192">
        <v>15.225</v>
      </c>
      <c r="I452" s="193"/>
      <c r="L452" s="189"/>
      <c r="M452" s="194"/>
      <c r="N452" s="195"/>
      <c r="O452" s="195"/>
      <c r="P452" s="195"/>
      <c r="Q452" s="195"/>
      <c r="R452" s="195"/>
      <c r="S452" s="195"/>
      <c r="T452" s="196"/>
      <c r="AT452" s="190" t="s">
        <v>194</v>
      </c>
      <c r="AU452" s="190" t="s">
        <v>82</v>
      </c>
      <c r="AV452" s="14" t="s">
        <v>82</v>
      </c>
      <c r="AW452" s="14" t="s">
        <v>30</v>
      </c>
      <c r="AX452" s="14" t="s">
        <v>80</v>
      </c>
      <c r="AY452" s="190" t="s">
        <v>185</v>
      </c>
    </row>
    <row r="453" spans="1:65" s="2" customFormat="1" ht="21.75" customHeight="1">
      <c r="A453" s="33"/>
      <c r="B453" s="167"/>
      <c r="C453" s="168" t="s">
        <v>659</v>
      </c>
      <c r="D453" s="168" t="s">
        <v>187</v>
      </c>
      <c r="E453" s="169" t="s">
        <v>660</v>
      </c>
      <c r="F453" s="170" t="s">
        <v>661</v>
      </c>
      <c r="G453" s="171" t="s">
        <v>220</v>
      </c>
      <c r="H453" s="172">
        <v>2</v>
      </c>
      <c r="I453" s="173"/>
      <c r="J453" s="174">
        <f>ROUND(I453*H453,2)</f>
        <v>0</v>
      </c>
      <c r="K453" s="170" t="s">
        <v>191</v>
      </c>
      <c r="L453" s="34"/>
      <c r="M453" s="175" t="s">
        <v>1</v>
      </c>
      <c r="N453" s="176" t="s">
        <v>38</v>
      </c>
      <c r="O453" s="59"/>
      <c r="P453" s="177">
        <f>O453*H453</f>
        <v>0</v>
      </c>
      <c r="Q453" s="177">
        <v>0</v>
      </c>
      <c r="R453" s="177">
        <f>Q453*H453</f>
        <v>0</v>
      </c>
      <c r="S453" s="177">
        <v>0</v>
      </c>
      <c r="T453" s="178">
        <f>S453*H453</f>
        <v>0</v>
      </c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R453" s="179" t="s">
        <v>192</v>
      </c>
      <c r="AT453" s="179" t="s">
        <v>187</v>
      </c>
      <c r="AU453" s="179" t="s">
        <v>82</v>
      </c>
      <c r="AY453" s="18" t="s">
        <v>185</v>
      </c>
      <c r="BE453" s="180">
        <f>IF(N453="základní",J453,0)</f>
        <v>0</v>
      </c>
      <c r="BF453" s="180">
        <f>IF(N453="snížená",J453,0)</f>
        <v>0</v>
      </c>
      <c r="BG453" s="180">
        <f>IF(N453="zákl. přenesená",J453,0)</f>
        <v>0</v>
      </c>
      <c r="BH453" s="180">
        <f>IF(N453="sníž. přenesená",J453,0)</f>
        <v>0</v>
      </c>
      <c r="BI453" s="180">
        <f>IF(N453="nulová",J453,0)</f>
        <v>0</v>
      </c>
      <c r="BJ453" s="18" t="s">
        <v>80</v>
      </c>
      <c r="BK453" s="180">
        <f>ROUND(I453*H453,2)</f>
        <v>0</v>
      </c>
      <c r="BL453" s="18" t="s">
        <v>192</v>
      </c>
      <c r="BM453" s="179" t="s">
        <v>662</v>
      </c>
    </row>
    <row r="454" spans="1:65" s="13" customFormat="1" ht="22.5">
      <c r="B454" s="181"/>
      <c r="D454" s="182" t="s">
        <v>194</v>
      </c>
      <c r="E454" s="183" t="s">
        <v>1</v>
      </c>
      <c r="F454" s="184" t="s">
        <v>652</v>
      </c>
      <c r="H454" s="183" t="s">
        <v>1</v>
      </c>
      <c r="I454" s="185"/>
      <c r="L454" s="181"/>
      <c r="M454" s="186"/>
      <c r="N454" s="187"/>
      <c r="O454" s="187"/>
      <c r="P454" s="187"/>
      <c r="Q454" s="187"/>
      <c r="R454" s="187"/>
      <c r="S454" s="187"/>
      <c r="T454" s="188"/>
      <c r="AT454" s="183" t="s">
        <v>194</v>
      </c>
      <c r="AU454" s="183" t="s">
        <v>82</v>
      </c>
      <c r="AV454" s="13" t="s">
        <v>80</v>
      </c>
      <c r="AW454" s="13" t="s">
        <v>30</v>
      </c>
      <c r="AX454" s="13" t="s">
        <v>73</v>
      </c>
      <c r="AY454" s="183" t="s">
        <v>185</v>
      </c>
    </row>
    <row r="455" spans="1:65" s="14" customFormat="1" ht="11.25">
      <c r="B455" s="189"/>
      <c r="D455" s="182" t="s">
        <v>194</v>
      </c>
      <c r="E455" s="190" t="s">
        <v>1</v>
      </c>
      <c r="F455" s="191" t="s">
        <v>663</v>
      </c>
      <c r="H455" s="192">
        <v>2</v>
      </c>
      <c r="I455" s="193"/>
      <c r="L455" s="189"/>
      <c r="M455" s="194"/>
      <c r="N455" s="195"/>
      <c r="O455" s="195"/>
      <c r="P455" s="195"/>
      <c r="Q455" s="195"/>
      <c r="R455" s="195"/>
      <c r="S455" s="195"/>
      <c r="T455" s="196"/>
      <c r="AT455" s="190" t="s">
        <v>194</v>
      </c>
      <c r="AU455" s="190" t="s">
        <v>82</v>
      </c>
      <c r="AV455" s="14" t="s">
        <v>82</v>
      </c>
      <c r="AW455" s="14" t="s">
        <v>30</v>
      </c>
      <c r="AX455" s="14" t="s">
        <v>80</v>
      </c>
      <c r="AY455" s="190" t="s">
        <v>185</v>
      </c>
    </row>
    <row r="456" spans="1:65" s="2" customFormat="1" ht="21.75" customHeight="1">
      <c r="A456" s="33"/>
      <c r="B456" s="167"/>
      <c r="C456" s="213" t="s">
        <v>664</v>
      </c>
      <c r="D456" s="213" t="s">
        <v>454</v>
      </c>
      <c r="E456" s="214" t="s">
        <v>665</v>
      </c>
      <c r="F456" s="215" t="s">
        <v>666</v>
      </c>
      <c r="G456" s="216" t="s">
        <v>220</v>
      </c>
      <c r="H456" s="217">
        <v>2.0299999999999998</v>
      </c>
      <c r="I456" s="218"/>
      <c r="J456" s="219">
        <f>ROUND(I456*H456,2)</f>
        <v>0</v>
      </c>
      <c r="K456" s="215" t="s">
        <v>191</v>
      </c>
      <c r="L456" s="220"/>
      <c r="M456" s="221" t="s">
        <v>1</v>
      </c>
      <c r="N456" s="222" t="s">
        <v>38</v>
      </c>
      <c r="O456" s="59"/>
      <c r="P456" s="177">
        <f>O456*H456</f>
        <v>0</v>
      </c>
      <c r="Q456" s="177">
        <v>1.06E-3</v>
      </c>
      <c r="R456" s="177">
        <f>Q456*H456</f>
        <v>2.1517999999999997E-3</v>
      </c>
      <c r="S456" s="177">
        <v>0</v>
      </c>
      <c r="T456" s="178">
        <f>S456*H456</f>
        <v>0</v>
      </c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R456" s="179" t="s">
        <v>230</v>
      </c>
      <c r="AT456" s="179" t="s">
        <v>454</v>
      </c>
      <c r="AU456" s="179" t="s">
        <v>82</v>
      </c>
      <c r="AY456" s="18" t="s">
        <v>185</v>
      </c>
      <c r="BE456" s="180">
        <f>IF(N456="základní",J456,0)</f>
        <v>0</v>
      </c>
      <c r="BF456" s="180">
        <f>IF(N456="snížená",J456,0)</f>
        <v>0</v>
      </c>
      <c r="BG456" s="180">
        <f>IF(N456="zákl. přenesená",J456,0)</f>
        <v>0</v>
      </c>
      <c r="BH456" s="180">
        <f>IF(N456="sníž. přenesená",J456,0)</f>
        <v>0</v>
      </c>
      <c r="BI456" s="180">
        <f>IF(N456="nulová",J456,0)</f>
        <v>0</v>
      </c>
      <c r="BJ456" s="18" t="s">
        <v>80</v>
      </c>
      <c r="BK456" s="180">
        <f>ROUND(I456*H456,2)</f>
        <v>0</v>
      </c>
      <c r="BL456" s="18" t="s">
        <v>192</v>
      </c>
      <c r="BM456" s="179" t="s">
        <v>667</v>
      </c>
    </row>
    <row r="457" spans="1:65" s="13" customFormat="1" ht="22.5">
      <c r="B457" s="181"/>
      <c r="D457" s="182" t="s">
        <v>194</v>
      </c>
      <c r="E457" s="183" t="s">
        <v>1</v>
      </c>
      <c r="F457" s="184" t="s">
        <v>652</v>
      </c>
      <c r="H457" s="183" t="s">
        <v>1</v>
      </c>
      <c r="I457" s="185"/>
      <c r="L457" s="181"/>
      <c r="M457" s="186"/>
      <c r="N457" s="187"/>
      <c r="O457" s="187"/>
      <c r="P457" s="187"/>
      <c r="Q457" s="187"/>
      <c r="R457" s="187"/>
      <c r="S457" s="187"/>
      <c r="T457" s="188"/>
      <c r="AT457" s="183" t="s">
        <v>194</v>
      </c>
      <c r="AU457" s="183" t="s">
        <v>82</v>
      </c>
      <c r="AV457" s="13" t="s">
        <v>80</v>
      </c>
      <c r="AW457" s="13" t="s">
        <v>30</v>
      </c>
      <c r="AX457" s="13" t="s">
        <v>73</v>
      </c>
      <c r="AY457" s="183" t="s">
        <v>185</v>
      </c>
    </row>
    <row r="458" spans="1:65" s="14" customFormat="1" ht="11.25">
      <c r="B458" s="189"/>
      <c r="D458" s="182" t="s">
        <v>194</v>
      </c>
      <c r="E458" s="190" t="s">
        <v>1</v>
      </c>
      <c r="F458" s="191" t="s">
        <v>668</v>
      </c>
      <c r="H458" s="192">
        <v>2.0299999999999998</v>
      </c>
      <c r="I458" s="193"/>
      <c r="L458" s="189"/>
      <c r="M458" s="194"/>
      <c r="N458" s="195"/>
      <c r="O458" s="195"/>
      <c r="P458" s="195"/>
      <c r="Q458" s="195"/>
      <c r="R458" s="195"/>
      <c r="S458" s="195"/>
      <c r="T458" s="196"/>
      <c r="AT458" s="190" t="s">
        <v>194</v>
      </c>
      <c r="AU458" s="190" t="s">
        <v>82</v>
      </c>
      <c r="AV458" s="14" t="s">
        <v>82</v>
      </c>
      <c r="AW458" s="14" t="s">
        <v>30</v>
      </c>
      <c r="AX458" s="14" t="s">
        <v>80</v>
      </c>
      <c r="AY458" s="190" t="s">
        <v>185</v>
      </c>
    </row>
    <row r="459" spans="1:65" s="2" customFormat="1" ht="21.75" customHeight="1">
      <c r="A459" s="33"/>
      <c r="B459" s="167"/>
      <c r="C459" s="168" t="s">
        <v>669</v>
      </c>
      <c r="D459" s="168" t="s">
        <v>187</v>
      </c>
      <c r="E459" s="169" t="s">
        <v>670</v>
      </c>
      <c r="F459" s="170" t="s">
        <v>671</v>
      </c>
      <c r="G459" s="171" t="s">
        <v>220</v>
      </c>
      <c r="H459" s="172">
        <v>2</v>
      </c>
      <c r="I459" s="173"/>
      <c r="J459" s="174">
        <f>ROUND(I459*H459,2)</f>
        <v>0</v>
      </c>
      <c r="K459" s="170" t="s">
        <v>191</v>
      </c>
      <c r="L459" s="34"/>
      <c r="M459" s="175" t="s">
        <v>1</v>
      </c>
      <c r="N459" s="176" t="s">
        <v>38</v>
      </c>
      <c r="O459" s="59"/>
      <c r="P459" s="177">
        <f>O459*H459</f>
        <v>0</v>
      </c>
      <c r="Q459" s="177">
        <v>0</v>
      </c>
      <c r="R459" s="177">
        <f>Q459*H459</f>
        <v>0</v>
      </c>
      <c r="S459" s="177">
        <v>0</v>
      </c>
      <c r="T459" s="178">
        <f>S459*H459</f>
        <v>0</v>
      </c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R459" s="179" t="s">
        <v>192</v>
      </c>
      <c r="AT459" s="179" t="s">
        <v>187</v>
      </c>
      <c r="AU459" s="179" t="s">
        <v>82</v>
      </c>
      <c r="AY459" s="18" t="s">
        <v>185</v>
      </c>
      <c r="BE459" s="180">
        <f>IF(N459="základní",J459,0)</f>
        <v>0</v>
      </c>
      <c r="BF459" s="180">
        <f>IF(N459="snížená",J459,0)</f>
        <v>0</v>
      </c>
      <c r="BG459" s="180">
        <f>IF(N459="zákl. přenesená",J459,0)</f>
        <v>0</v>
      </c>
      <c r="BH459" s="180">
        <f>IF(N459="sníž. přenesená",J459,0)</f>
        <v>0</v>
      </c>
      <c r="BI459" s="180">
        <f>IF(N459="nulová",J459,0)</f>
        <v>0</v>
      </c>
      <c r="BJ459" s="18" t="s">
        <v>80</v>
      </c>
      <c r="BK459" s="180">
        <f>ROUND(I459*H459,2)</f>
        <v>0</v>
      </c>
      <c r="BL459" s="18" t="s">
        <v>192</v>
      </c>
      <c r="BM459" s="179" t="s">
        <v>672</v>
      </c>
    </row>
    <row r="460" spans="1:65" s="13" customFormat="1" ht="22.5">
      <c r="B460" s="181"/>
      <c r="D460" s="182" t="s">
        <v>194</v>
      </c>
      <c r="E460" s="183" t="s">
        <v>1</v>
      </c>
      <c r="F460" s="184" t="s">
        <v>652</v>
      </c>
      <c r="H460" s="183" t="s">
        <v>1</v>
      </c>
      <c r="I460" s="185"/>
      <c r="L460" s="181"/>
      <c r="M460" s="186"/>
      <c r="N460" s="187"/>
      <c r="O460" s="187"/>
      <c r="P460" s="187"/>
      <c r="Q460" s="187"/>
      <c r="R460" s="187"/>
      <c r="S460" s="187"/>
      <c r="T460" s="188"/>
      <c r="AT460" s="183" t="s">
        <v>194</v>
      </c>
      <c r="AU460" s="183" t="s">
        <v>82</v>
      </c>
      <c r="AV460" s="13" t="s">
        <v>80</v>
      </c>
      <c r="AW460" s="13" t="s">
        <v>30</v>
      </c>
      <c r="AX460" s="13" t="s">
        <v>73</v>
      </c>
      <c r="AY460" s="183" t="s">
        <v>185</v>
      </c>
    </row>
    <row r="461" spans="1:65" s="14" customFormat="1" ht="11.25">
      <c r="B461" s="189"/>
      <c r="D461" s="182" t="s">
        <v>194</v>
      </c>
      <c r="E461" s="190" t="s">
        <v>1</v>
      </c>
      <c r="F461" s="191" t="s">
        <v>663</v>
      </c>
      <c r="H461" s="192">
        <v>2</v>
      </c>
      <c r="I461" s="193"/>
      <c r="L461" s="189"/>
      <c r="M461" s="194"/>
      <c r="N461" s="195"/>
      <c r="O461" s="195"/>
      <c r="P461" s="195"/>
      <c r="Q461" s="195"/>
      <c r="R461" s="195"/>
      <c r="S461" s="195"/>
      <c r="T461" s="196"/>
      <c r="AT461" s="190" t="s">
        <v>194</v>
      </c>
      <c r="AU461" s="190" t="s">
        <v>82</v>
      </c>
      <c r="AV461" s="14" t="s">
        <v>82</v>
      </c>
      <c r="AW461" s="14" t="s">
        <v>30</v>
      </c>
      <c r="AX461" s="14" t="s">
        <v>80</v>
      </c>
      <c r="AY461" s="190" t="s">
        <v>185</v>
      </c>
    </row>
    <row r="462" spans="1:65" s="2" customFormat="1" ht="21.75" customHeight="1">
      <c r="A462" s="33"/>
      <c r="B462" s="167"/>
      <c r="C462" s="213" t="s">
        <v>673</v>
      </c>
      <c r="D462" s="213" t="s">
        <v>454</v>
      </c>
      <c r="E462" s="214" t="s">
        <v>674</v>
      </c>
      <c r="F462" s="215" t="s">
        <v>675</v>
      </c>
      <c r="G462" s="216" t="s">
        <v>220</v>
      </c>
      <c r="H462" s="217">
        <v>2.0299999999999998</v>
      </c>
      <c r="I462" s="218"/>
      <c r="J462" s="219">
        <f>ROUND(I462*H462,2)</f>
        <v>0</v>
      </c>
      <c r="K462" s="215" t="s">
        <v>191</v>
      </c>
      <c r="L462" s="220"/>
      <c r="M462" s="221" t="s">
        <v>1</v>
      </c>
      <c r="N462" s="222" t="s">
        <v>38</v>
      </c>
      <c r="O462" s="59"/>
      <c r="P462" s="177">
        <f>O462*H462</f>
        <v>0</v>
      </c>
      <c r="Q462" s="177">
        <v>2.1900000000000001E-3</v>
      </c>
      <c r="R462" s="177">
        <f>Q462*H462</f>
        <v>4.4456999999999995E-3</v>
      </c>
      <c r="S462" s="177">
        <v>0</v>
      </c>
      <c r="T462" s="178">
        <f>S462*H462</f>
        <v>0</v>
      </c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R462" s="179" t="s">
        <v>230</v>
      </c>
      <c r="AT462" s="179" t="s">
        <v>454</v>
      </c>
      <c r="AU462" s="179" t="s">
        <v>82</v>
      </c>
      <c r="AY462" s="18" t="s">
        <v>185</v>
      </c>
      <c r="BE462" s="180">
        <f>IF(N462="základní",J462,0)</f>
        <v>0</v>
      </c>
      <c r="BF462" s="180">
        <f>IF(N462="snížená",J462,0)</f>
        <v>0</v>
      </c>
      <c r="BG462" s="180">
        <f>IF(N462="zákl. přenesená",J462,0)</f>
        <v>0</v>
      </c>
      <c r="BH462" s="180">
        <f>IF(N462="sníž. přenesená",J462,0)</f>
        <v>0</v>
      </c>
      <c r="BI462" s="180">
        <f>IF(N462="nulová",J462,0)</f>
        <v>0</v>
      </c>
      <c r="BJ462" s="18" t="s">
        <v>80</v>
      </c>
      <c r="BK462" s="180">
        <f>ROUND(I462*H462,2)</f>
        <v>0</v>
      </c>
      <c r="BL462" s="18" t="s">
        <v>192</v>
      </c>
      <c r="BM462" s="179" t="s">
        <v>676</v>
      </c>
    </row>
    <row r="463" spans="1:65" s="13" customFormat="1" ht="22.5">
      <c r="B463" s="181"/>
      <c r="D463" s="182" t="s">
        <v>194</v>
      </c>
      <c r="E463" s="183" t="s">
        <v>1</v>
      </c>
      <c r="F463" s="184" t="s">
        <v>652</v>
      </c>
      <c r="H463" s="183" t="s">
        <v>1</v>
      </c>
      <c r="I463" s="185"/>
      <c r="L463" s="181"/>
      <c r="M463" s="186"/>
      <c r="N463" s="187"/>
      <c r="O463" s="187"/>
      <c r="P463" s="187"/>
      <c r="Q463" s="187"/>
      <c r="R463" s="187"/>
      <c r="S463" s="187"/>
      <c r="T463" s="188"/>
      <c r="AT463" s="183" t="s">
        <v>194</v>
      </c>
      <c r="AU463" s="183" t="s">
        <v>82</v>
      </c>
      <c r="AV463" s="13" t="s">
        <v>80</v>
      </c>
      <c r="AW463" s="13" t="s">
        <v>30</v>
      </c>
      <c r="AX463" s="13" t="s">
        <v>73</v>
      </c>
      <c r="AY463" s="183" t="s">
        <v>185</v>
      </c>
    </row>
    <row r="464" spans="1:65" s="14" customFormat="1" ht="11.25">
      <c r="B464" s="189"/>
      <c r="D464" s="182" t="s">
        <v>194</v>
      </c>
      <c r="E464" s="190" t="s">
        <v>1</v>
      </c>
      <c r="F464" s="191" t="s">
        <v>668</v>
      </c>
      <c r="H464" s="192">
        <v>2.0299999999999998</v>
      </c>
      <c r="I464" s="193"/>
      <c r="L464" s="189"/>
      <c r="M464" s="194"/>
      <c r="N464" s="195"/>
      <c r="O464" s="195"/>
      <c r="P464" s="195"/>
      <c r="Q464" s="195"/>
      <c r="R464" s="195"/>
      <c r="S464" s="195"/>
      <c r="T464" s="196"/>
      <c r="AT464" s="190" t="s">
        <v>194</v>
      </c>
      <c r="AU464" s="190" t="s">
        <v>82</v>
      </c>
      <c r="AV464" s="14" t="s">
        <v>82</v>
      </c>
      <c r="AW464" s="14" t="s">
        <v>30</v>
      </c>
      <c r="AX464" s="14" t="s">
        <v>80</v>
      </c>
      <c r="AY464" s="190" t="s">
        <v>185</v>
      </c>
    </row>
    <row r="465" spans="1:65" s="2" customFormat="1" ht="21.75" customHeight="1">
      <c r="A465" s="33"/>
      <c r="B465" s="167"/>
      <c r="C465" s="168" t="s">
        <v>677</v>
      </c>
      <c r="D465" s="168" t="s">
        <v>187</v>
      </c>
      <c r="E465" s="169" t="s">
        <v>678</v>
      </c>
      <c r="F465" s="170" t="s">
        <v>679</v>
      </c>
      <c r="G465" s="171" t="s">
        <v>220</v>
      </c>
      <c r="H465" s="172">
        <v>229</v>
      </c>
      <c r="I465" s="173"/>
      <c r="J465" s="174">
        <f>ROUND(I465*H465,2)</f>
        <v>0</v>
      </c>
      <c r="K465" s="170" t="s">
        <v>191</v>
      </c>
      <c r="L465" s="34"/>
      <c r="M465" s="175" t="s">
        <v>1</v>
      </c>
      <c r="N465" s="176" t="s">
        <v>38</v>
      </c>
      <c r="O465" s="59"/>
      <c r="P465" s="177">
        <f>O465*H465</f>
        <v>0</v>
      </c>
      <c r="Q465" s="177">
        <v>0</v>
      </c>
      <c r="R465" s="177">
        <f>Q465*H465</f>
        <v>0</v>
      </c>
      <c r="S465" s="177">
        <v>0</v>
      </c>
      <c r="T465" s="178">
        <f>S465*H465</f>
        <v>0</v>
      </c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R465" s="179" t="s">
        <v>192</v>
      </c>
      <c r="AT465" s="179" t="s">
        <v>187</v>
      </c>
      <c r="AU465" s="179" t="s">
        <v>82</v>
      </c>
      <c r="AY465" s="18" t="s">
        <v>185</v>
      </c>
      <c r="BE465" s="180">
        <f>IF(N465="základní",J465,0)</f>
        <v>0</v>
      </c>
      <c r="BF465" s="180">
        <f>IF(N465="snížená",J465,0)</f>
        <v>0</v>
      </c>
      <c r="BG465" s="180">
        <f>IF(N465="zákl. přenesená",J465,0)</f>
        <v>0</v>
      </c>
      <c r="BH465" s="180">
        <f>IF(N465="sníž. přenesená",J465,0)</f>
        <v>0</v>
      </c>
      <c r="BI465" s="180">
        <f>IF(N465="nulová",J465,0)</f>
        <v>0</v>
      </c>
      <c r="BJ465" s="18" t="s">
        <v>80</v>
      </c>
      <c r="BK465" s="180">
        <f>ROUND(I465*H465,2)</f>
        <v>0</v>
      </c>
      <c r="BL465" s="18" t="s">
        <v>192</v>
      </c>
      <c r="BM465" s="179" t="s">
        <v>680</v>
      </c>
    </row>
    <row r="466" spans="1:65" s="13" customFormat="1" ht="22.5">
      <c r="B466" s="181"/>
      <c r="D466" s="182" t="s">
        <v>194</v>
      </c>
      <c r="E466" s="183" t="s">
        <v>1</v>
      </c>
      <c r="F466" s="184" t="s">
        <v>652</v>
      </c>
      <c r="H466" s="183" t="s">
        <v>1</v>
      </c>
      <c r="I466" s="185"/>
      <c r="L466" s="181"/>
      <c r="M466" s="186"/>
      <c r="N466" s="187"/>
      <c r="O466" s="187"/>
      <c r="P466" s="187"/>
      <c r="Q466" s="187"/>
      <c r="R466" s="187"/>
      <c r="S466" s="187"/>
      <c r="T466" s="188"/>
      <c r="AT466" s="183" t="s">
        <v>194</v>
      </c>
      <c r="AU466" s="183" t="s">
        <v>82</v>
      </c>
      <c r="AV466" s="13" t="s">
        <v>80</v>
      </c>
      <c r="AW466" s="13" t="s">
        <v>30</v>
      </c>
      <c r="AX466" s="13" t="s">
        <v>73</v>
      </c>
      <c r="AY466" s="183" t="s">
        <v>185</v>
      </c>
    </row>
    <row r="467" spans="1:65" s="14" customFormat="1" ht="11.25">
      <c r="B467" s="189"/>
      <c r="D467" s="182" t="s">
        <v>194</v>
      </c>
      <c r="E467" s="190" t="s">
        <v>1</v>
      </c>
      <c r="F467" s="191" t="s">
        <v>681</v>
      </c>
      <c r="H467" s="192">
        <v>229</v>
      </c>
      <c r="I467" s="193"/>
      <c r="L467" s="189"/>
      <c r="M467" s="194"/>
      <c r="N467" s="195"/>
      <c r="O467" s="195"/>
      <c r="P467" s="195"/>
      <c r="Q467" s="195"/>
      <c r="R467" s="195"/>
      <c r="S467" s="195"/>
      <c r="T467" s="196"/>
      <c r="AT467" s="190" t="s">
        <v>194</v>
      </c>
      <c r="AU467" s="190" t="s">
        <v>82</v>
      </c>
      <c r="AV467" s="14" t="s">
        <v>82</v>
      </c>
      <c r="AW467" s="14" t="s">
        <v>30</v>
      </c>
      <c r="AX467" s="14" t="s">
        <v>73</v>
      </c>
      <c r="AY467" s="190" t="s">
        <v>185</v>
      </c>
    </row>
    <row r="468" spans="1:65" s="15" customFormat="1" ht="11.25">
      <c r="B468" s="197"/>
      <c r="D468" s="182" t="s">
        <v>194</v>
      </c>
      <c r="E468" s="198" t="s">
        <v>1</v>
      </c>
      <c r="F468" s="199" t="s">
        <v>146</v>
      </c>
      <c r="H468" s="200">
        <v>229</v>
      </c>
      <c r="I468" s="201"/>
      <c r="L468" s="197"/>
      <c r="M468" s="202"/>
      <c r="N468" s="203"/>
      <c r="O468" s="203"/>
      <c r="P468" s="203"/>
      <c r="Q468" s="203"/>
      <c r="R468" s="203"/>
      <c r="S468" s="203"/>
      <c r="T468" s="204"/>
      <c r="AT468" s="198" t="s">
        <v>194</v>
      </c>
      <c r="AU468" s="198" t="s">
        <v>82</v>
      </c>
      <c r="AV468" s="15" t="s">
        <v>192</v>
      </c>
      <c r="AW468" s="15" t="s">
        <v>30</v>
      </c>
      <c r="AX468" s="15" t="s">
        <v>80</v>
      </c>
      <c r="AY468" s="198" t="s">
        <v>185</v>
      </c>
    </row>
    <row r="469" spans="1:65" s="2" customFormat="1" ht="21.75" customHeight="1">
      <c r="A469" s="33"/>
      <c r="B469" s="167"/>
      <c r="C469" s="213" t="s">
        <v>682</v>
      </c>
      <c r="D469" s="213" t="s">
        <v>454</v>
      </c>
      <c r="E469" s="214" t="s">
        <v>683</v>
      </c>
      <c r="F469" s="215" t="s">
        <v>684</v>
      </c>
      <c r="G469" s="216" t="s">
        <v>220</v>
      </c>
      <c r="H469" s="217">
        <v>185.238</v>
      </c>
      <c r="I469" s="218"/>
      <c r="J469" s="219">
        <f>ROUND(I469*H469,2)</f>
        <v>0</v>
      </c>
      <c r="K469" s="215" t="s">
        <v>1</v>
      </c>
      <c r="L469" s="220"/>
      <c r="M469" s="221" t="s">
        <v>1</v>
      </c>
      <c r="N469" s="222" t="s">
        <v>38</v>
      </c>
      <c r="O469" s="59"/>
      <c r="P469" s="177">
        <f>O469*H469</f>
        <v>0</v>
      </c>
      <c r="Q469" s="177">
        <v>4.47E-3</v>
      </c>
      <c r="R469" s="177">
        <f>Q469*H469</f>
        <v>0.82801385999999999</v>
      </c>
      <c r="S469" s="177">
        <v>0</v>
      </c>
      <c r="T469" s="178">
        <f>S469*H469</f>
        <v>0</v>
      </c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R469" s="179" t="s">
        <v>230</v>
      </c>
      <c r="AT469" s="179" t="s">
        <v>454</v>
      </c>
      <c r="AU469" s="179" t="s">
        <v>82</v>
      </c>
      <c r="AY469" s="18" t="s">
        <v>185</v>
      </c>
      <c r="BE469" s="180">
        <f>IF(N469="základní",J469,0)</f>
        <v>0</v>
      </c>
      <c r="BF469" s="180">
        <f>IF(N469="snížená",J469,0)</f>
        <v>0</v>
      </c>
      <c r="BG469" s="180">
        <f>IF(N469="zákl. přenesená",J469,0)</f>
        <v>0</v>
      </c>
      <c r="BH469" s="180">
        <f>IF(N469="sníž. přenesená",J469,0)</f>
        <v>0</v>
      </c>
      <c r="BI469" s="180">
        <f>IF(N469="nulová",J469,0)</f>
        <v>0</v>
      </c>
      <c r="BJ469" s="18" t="s">
        <v>80</v>
      </c>
      <c r="BK469" s="180">
        <f>ROUND(I469*H469,2)</f>
        <v>0</v>
      </c>
      <c r="BL469" s="18" t="s">
        <v>192</v>
      </c>
      <c r="BM469" s="179" t="s">
        <v>685</v>
      </c>
    </row>
    <row r="470" spans="1:65" s="13" customFormat="1" ht="22.5">
      <c r="B470" s="181"/>
      <c r="D470" s="182" t="s">
        <v>194</v>
      </c>
      <c r="E470" s="183" t="s">
        <v>1</v>
      </c>
      <c r="F470" s="184" t="s">
        <v>652</v>
      </c>
      <c r="H470" s="183" t="s">
        <v>1</v>
      </c>
      <c r="I470" s="185"/>
      <c r="L470" s="181"/>
      <c r="M470" s="186"/>
      <c r="N470" s="187"/>
      <c r="O470" s="187"/>
      <c r="P470" s="187"/>
      <c r="Q470" s="187"/>
      <c r="R470" s="187"/>
      <c r="S470" s="187"/>
      <c r="T470" s="188"/>
      <c r="AT470" s="183" t="s">
        <v>194</v>
      </c>
      <c r="AU470" s="183" t="s">
        <v>82</v>
      </c>
      <c r="AV470" s="13" t="s">
        <v>80</v>
      </c>
      <c r="AW470" s="13" t="s">
        <v>30</v>
      </c>
      <c r="AX470" s="13" t="s">
        <v>73</v>
      </c>
      <c r="AY470" s="183" t="s">
        <v>185</v>
      </c>
    </row>
    <row r="471" spans="1:65" s="13" customFormat="1" ht="11.25">
      <c r="B471" s="181"/>
      <c r="D471" s="182" t="s">
        <v>194</v>
      </c>
      <c r="E471" s="183" t="s">
        <v>1</v>
      </c>
      <c r="F471" s="184" t="s">
        <v>686</v>
      </c>
      <c r="H471" s="183" t="s">
        <v>1</v>
      </c>
      <c r="I471" s="185"/>
      <c r="L471" s="181"/>
      <c r="M471" s="186"/>
      <c r="N471" s="187"/>
      <c r="O471" s="187"/>
      <c r="P471" s="187"/>
      <c r="Q471" s="187"/>
      <c r="R471" s="187"/>
      <c r="S471" s="187"/>
      <c r="T471" s="188"/>
      <c r="AT471" s="183" t="s">
        <v>194</v>
      </c>
      <c r="AU471" s="183" t="s">
        <v>82</v>
      </c>
      <c r="AV471" s="13" t="s">
        <v>80</v>
      </c>
      <c r="AW471" s="13" t="s">
        <v>30</v>
      </c>
      <c r="AX471" s="13" t="s">
        <v>73</v>
      </c>
      <c r="AY471" s="183" t="s">
        <v>185</v>
      </c>
    </row>
    <row r="472" spans="1:65" s="14" customFormat="1" ht="11.25">
      <c r="B472" s="189"/>
      <c r="D472" s="182" t="s">
        <v>194</v>
      </c>
      <c r="E472" s="190" t="s">
        <v>1</v>
      </c>
      <c r="F472" s="191" t="s">
        <v>687</v>
      </c>
      <c r="H472" s="192">
        <v>185.238</v>
      </c>
      <c r="I472" s="193"/>
      <c r="L472" s="189"/>
      <c r="M472" s="194"/>
      <c r="N472" s="195"/>
      <c r="O472" s="195"/>
      <c r="P472" s="195"/>
      <c r="Q472" s="195"/>
      <c r="R472" s="195"/>
      <c r="S472" s="195"/>
      <c r="T472" s="196"/>
      <c r="AT472" s="190" t="s">
        <v>194</v>
      </c>
      <c r="AU472" s="190" t="s">
        <v>82</v>
      </c>
      <c r="AV472" s="14" t="s">
        <v>82</v>
      </c>
      <c r="AW472" s="14" t="s">
        <v>30</v>
      </c>
      <c r="AX472" s="14" t="s">
        <v>80</v>
      </c>
      <c r="AY472" s="190" t="s">
        <v>185</v>
      </c>
    </row>
    <row r="473" spans="1:65" s="2" customFormat="1" ht="16.5" customHeight="1">
      <c r="A473" s="33"/>
      <c r="B473" s="167"/>
      <c r="C473" s="213" t="s">
        <v>688</v>
      </c>
      <c r="D473" s="213" t="s">
        <v>454</v>
      </c>
      <c r="E473" s="214" t="s">
        <v>689</v>
      </c>
      <c r="F473" s="215" t="s">
        <v>690</v>
      </c>
      <c r="G473" s="216" t="s">
        <v>220</v>
      </c>
      <c r="H473" s="217">
        <v>47.198</v>
      </c>
      <c r="I473" s="218"/>
      <c r="J473" s="219">
        <f>ROUND(I473*H473,2)</f>
        <v>0</v>
      </c>
      <c r="K473" s="215" t="s">
        <v>1</v>
      </c>
      <c r="L473" s="220"/>
      <c r="M473" s="221" t="s">
        <v>1</v>
      </c>
      <c r="N473" s="222" t="s">
        <v>38</v>
      </c>
      <c r="O473" s="59"/>
      <c r="P473" s="177">
        <f>O473*H473</f>
        <v>0</v>
      </c>
      <c r="Q473" s="177">
        <v>4.7000000000000002E-3</v>
      </c>
      <c r="R473" s="177">
        <f>Q473*H473</f>
        <v>0.22183060000000002</v>
      </c>
      <c r="S473" s="177">
        <v>0</v>
      </c>
      <c r="T473" s="178">
        <f>S473*H473</f>
        <v>0</v>
      </c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R473" s="179" t="s">
        <v>230</v>
      </c>
      <c r="AT473" s="179" t="s">
        <v>454</v>
      </c>
      <c r="AU473" s="179" t="s">
        <v>82</v>
      </c>
      <c r="AY473" s="18" t="s">
        <v>185</v>
      </c>
      <c r="BE473" s="180">
        <f>IF(N473="základní",J473,0)</f>
        <v>0</v>
      </c>
      <c r="BF473" s="180">
        <f>IF(N473="snížená",J473,0)</f>
        <v>0</v>
      </c>
      <c r="BG473" s="180">
        <f>IF(N473="zákl. přenesená",J473,0)</f>
        <v>0</v>
      </c>
      <c r="BH473" s="180">
        <f>IF(N473="sníž. přenesená",J473,0)</f>
        <v>0</v>
      </c>
      <c r="BI473" s="180">
        <f>IF(N473="nulová",J473,0)</f>
        <v>0</v>
      </c>
      <c r="BJ473" s="18" t="s">
        <v>80</v>
      </c>
      <c r="BK473" s="180">
        <f>ROUND(I473*H473,2)</f>
        <v>0</v>
      </c>
      <c r="BL473" s="18" t="s">
        <v>192</v>
      </c>
      <c r="BM473" s="179" t="s">
        <v>691</v>
      </c>
    </row>
    <row r="474" spans="1:65" s="13" customFormat="1" ht="22.5">
      <c r="B474" s="181"/>
      <c r="D474" s="182" t="s">
        <v>194</v>
      </c>
      <c r="E474" s="183" t="s">
        <v>1</v>
      </c>
      <c r="F474" s="184" t="s">
        <v>652</v>
      </c>
      <c r="H474" s="183" t="s">
        <v>1</v>
      </c>
      <c r="I474" s="185"/>
      <c r="L474" s="181"/>
      <c r="M474" s="186"/>
      <c r="N474" s="187"/>
      <c r="O474" s="187"/>
      <c r="P474" s="187"/>
      <c r="Q474" s="187"/>
      <c r="R474" s="187"/>
      <c r="S474" s="187"/>
      <c r="T474" s="188"/>
      <c r="AT474" s="183" t="s">
        <v>194</v>
      </c>
      <c r="AU474" s="183" t="s">
        <v>82</v>
      </c>
      <c r="AV474" s="13" t="s">
        <v>80</v>
      </c>
      <c r="AW474" s="13" t="s">
        <v>30</v>
      </c>
      <c r="AX474" s="13" t="s">
        <v>73</v>
      </c>
      <c r="AY474" s="183" t="s">
        <v>185</v>
      </c>
    </row>
    <row r="475" spans="1:65" s="13" customFormat="1" ht="11.25">
      <c r="B475" s="181"/>
      <c r="D475" s="182" t="s">
        <v>194</v>
      </c>
      <c r="E475" s="183" t="s">
        <v>1</v>
      </c>
      <c r="F475" s="184" t="s">
        <v>692</v>
      </c>
      <c r="H475" s="183" t="s">
        <v>1</v>
      </c>
      <c r="I475" s="185"/>
      <c r="L475" s="181"/>
      <c r="M475" s="186"/>
      <c r="N475" s="187"/>
      <c r="O475" s="187"/>
      <c r="P475" s="187"/>
      <c r="Q475" s="187"/>
      <c r="R475" s="187"/>
      <c r="S475" s="187"/>
      <c r="T475" s="188"/>
      <c r="AT475" s="183" t="s">
        <v>194</v>
      </c>
      <c r="AU475" s="183" t="s">
        <v>82</v>
      </c>
      <c r="AV475" s="13" t="s">
        <v>80</v>
      </c>
      <c r="AW475" s="13" t="s">
        <v>30</v>
      </c>
      <c r="AX475" s="13" t="s">
        <v>73</v>
      </c>
      <c r="AY475" s="183" t="s">
        <v>185</v>
      </c>
    </row>
    <row r="476" spans="1:65" s="13" customFormat="1" ht="11.25">
      <c r="B476" s="181"/>
      <c r="D476" s="182" t="s">
        <v>194</v>
      </c>
      <c r="E476" s="183" t="s">
        <v>1</v>
      </c>
      <c r="F476" s="184" t="s">
        <v>693</v>
      </c>
      <c r="H476" s="183" t="s">
        <v>1</v>
      </c>
      <c r="I476" s="185"/>
      <c r="L476" s="181"/>
      <c r="M476" s="186"/>
      <c r="N476" s="187"/>
      <c r="O476" s="187"/>
      <c r="P476" s="187"/>
      <c r="Q476" s="187"/>
      <c r="R476" s="187"/>
      <c r="S476" s="187"/>
      <c r="T476" s="188"/>
      <c r="AT476" s="183" t="s">
        <v>194</v>
      </c>
      <c r="AU476" s="183" t="s">
        <v>82</v>
      </c>
      <c r="AV476" s="13" t="s">
        <v>80</v>
      </c>
      <c r="AW476" s="13" t="s">
        <v>30</v>
      </c>
      <c r="AX476" s="13" t="s">
        <v>73</v>
      </c>
      <c r="AY476" s="183" t="s">
        <v>185</v>
      </c>
    </row>
    <row r="477" spans="1:65" s="14" customFormat="1" ht="11.25">
      <c r="B477" s="189"/>
      <c r="D477" s="182" t="s">
        <v>194</v>
      </c>
      <c r="E477" s="190" t="s">
        <v>1</v>
      </c>
      <c r="F477" s="191" t="s">
        <v>694</v>
      </c>
      <c r="H477" s="192">
        <v>47.198</v>
      </c>
      <c r="I477" s="193"/>
      <c r="L477" s="189"/>
      <c r="M477" s="194"/>
      <c r="N477" s="195"/>
      <c r="O477" s="195"/>
      <c r="P477" s="195"/>
      <c r="Q477" s="195"/>
      <c r="R477" s="195"/>
      <c r="S477" s="195"/>
      <c r="T477" s="196"/>
      <c r="AT477" s="190" t="s">
        <v>194</v>
      </c>
      <c r="AU477" s="190" t="s">
        <v>82</v>
      </c>
      <c r="AV477" s="14" t="s">
        <v>82</v>
      </c>
      <c r="AW477" s="14" t="s">
        <v>30</v>
      </c>
      <c r="AX477" s="14" t="s">
        <v>80</v>
      </c>
      <c r="AY477" s="190" t="s">
        <v>185</v>
      </c>
    </row>
    <row r="478" spans="1:65" s="2" customFormat="1" ht="21.75" customHeight="1">
      <c r="A478" s="33"/>
      <c r="B478" s="167"/>
      <c r="C478" s="168" t="s">
        <v>695</v>
      </c>
      <c r="D478" s="168" t="s">
        <v>187</v>
      </c>
      <c r="E478" s="169" t="s">
        <v>696</v>
      </c>
      <c r="F478" s="170" t="s">
        <v>697</v>
      </c>
      <c r="G478" s="171" t="s">
        <v>220</v>
      </c>
      <c r="H478" s="172">
        <v>531</v>
      </c>
      <c r="I478" s="173"/>
      <c r="J478" s="174">
        <f>ROUND(I478*H478,2)</f>
        <v>0</v>
      </c>
      <c r="K478" s="170" t="s">
        <v>191</v>
      </c>
      <c r="L478" s="34"/>
      <c r="M478" s="175" t="s">
        <v>1</v>
      </c>
      <c r="N478" s="176" t="s">
        <v>38</v>
      </c>
      <c r="O478" s="59"/>
      <c r="P478" s="177">
        <f>O478*H478</f>
        <v>0</v>
      </c>
      <c r="Q478" s="177">
        <v>0</v>
      </c>
      <c r="R478" s="177">
        <f>Q478*H478</f>
        <v>0</v>
      </c>
      <c r="S478" s="177">
        <v>0</v>
      </c>
      <c r="T478" s="178">
        <f>S478*H478</f>
        <v>0</v>
      </c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R478" s="179" t="s">
        <v>192</v>
      </c>
      <c r="AT478" s="179" t="s">
        <v>187</v>
      </c>
      <c r="AU478" s="179" t="s">
        <v>82</v>
      </c>
      <c r="AY478" s="18" t="s">
        <v>185</v>
      </c>
      <c r="BE478" s="180">
        <f>IF(N478="základní",J478,0)</f>
        <v>0</v>
      </c>
      <c r="BF478" s="180">
        <f>IF(N478="snížená",J478,0)</f>
        <v>0</v>
      </c>
      <c r="BG478" s="180">
        <f>IF(N478="zákl. přenesená",J478,0)</f>
        <v>0</v>
      </c>
      <c r="BH478" s="180">
        <f>IF(N478="sníž. přenesená",J478,0)</f>
        <v>0</v>
      </c>
      <c r="BI478" s="180">
        <f>IF(N478="nulová",J478,0)</f>
        <v>0</v>
      </c>
      <c r="BJ478" s="18" t="s">
        <v>80</v>
      </c>
      <c r="BK478" s="180">
        <f>ROUND(I478*H478,2)</f>
        <v>0</v>
      </c>
      <c r="BL478" s="18" t="s">
        <v>192</v>
      </c>
      <c r="BM478" s="179" t="s">
        <v>698</v>
      </c>
    </row>
    <row r="479" spans="1:65" s="13" customFormat="1" ht="22.5">
      <c r="B479" s="181"/>
      <c r="D479" s="182" t="s">
        <v>194</v>
      </c>
      <c r="E479" s="183" t="s">
        <v>1</v>
      </c>
      <c r="F479" s="184" t="s">
        <v>652</v>
      </c>
      <c r="H479" s="183" t="s">
        <v>1</v>
      </c>
      <c r="I479" s="185"/>
      <c r="L479" s="181"/>
      <c r="M479" s="186"/>
      <c r="N479" s="187"/>
      <c r="O479" s="187"/>
      <c r="P479" s="187"/>
      <c r="Q479" s="187"/>
      <c r="R479" s="187"/>
      <c r="S479" s="187"/>
      <c r="T479" s="188"/>
      <c r="AT479" s="183" t="s">
        <v>194</v>
      </c>
      <c r="AU479" s="183" t="s">
        <v>82</v>
      </c>
      <c r="AV479" s="13" t="s">
        <v>80</v>
      </c>
      <c r="AW479" s="13" t="s">
        <v>30</v>
      </c>
      <c r="AX479" s="13" t="s">
        <v>73</v>
      </c>
      <c r="AY479" s="183" t="s">
        <v>185</v>
      </c>
    </row>
    <row r="480" spans="1:65" s="14" customFormat="1" ht="11.25">
      <c r="B480" s="189"/>
      <c r="D480" s="182" t="s">
        <v>194</v>
      </c>
      <c r="E480" s="190" t="s">
        <v>1</v>
      </c>
      <c r="F480" s="191" t="s">
        <v>699</v>
      </c>
      <c r="H480" s="192">
        <v>529</v>
      </c>
      <c r="I480" s="193"/>
      <c r="L480" s="189"/>
      <c r="M480" s="194"/>
      <c r="N480" s="195"/>
      <c r="O480" s="195"/>
      <c r="P480" s="195"/>
      <c r="Q480" s="195"/>
      <c r="R480" s="195"/>
      <c r="S480" s="195"/>
      <c r="T480" s="196"/>
      <c r="AT480" s="190" t="s">
        <v>194</v>
      </c>
      <c r="AU480" s="190" t="s">
        <v>82</v>
      </c>
      <c r="AV480" s="14" t="s">
        <v>82</v>
      </c>
      <c r="AW480" s="14" t="s">
        <v>30</v>
      </c>
      <c r="AX480" s="14" t="s">
        <v>73</v>
      </c>
      <c r="AY480" s="190" t="s">
        <v>185</v>
      </c>
    </row>
    <row r="481" spans="1:65" s="14" customFormat="1" ht="11.25">
      <c r="B481" s="189"/>
      <c r="D481" s="182" t="s">
        <v>194</v>
      </c>
      <c r="E481" s="190" t="s">
        <v>1</v>
      </c>
      <c r="F481" s="191" t="s">
        <v>700</v>
      </c>
      <c r="H481" s="192">
        <v>2</v>
      </c>
      <c r="I481" s="193"/>
      <c r="L481" s="189"/>
      <c r="M481" s="194"/>
      <c r="N481" s="195"/>
      <c r="O481" s="195"/>
      <c r="P481" s="195"/>
      <c r="Q481" s="195"/>
      <c r="R481" s="195"/>
      <c r="S481" s="195"/>
      <c r="T481" s="196"/>
      <c r="AT481" s="190" t="s">
        <v>194</v>
      </c>
      <c r="AU481" s="190" t="s">
        <v>82</v>
      </c>
      <c r="AV481" s="14" t="s">
        <v>82</v>
      </c>
      <c r="AW481" s="14" t="s">
        <v>30</v>
      </c>
      <c r="AX481" s="14" t="s">
        <v>73</v>
      </c>
      <c r="AY481" s="190" t="s">
        <v>185</v>
      </c>
    </row>
    <row r="482" spans="1:65" s="15" customFormat="1" ht="11.25">
      <c r="B482" s="197"/>
      <c r="D482" s="182" t="s">
        <v>194</v>
      </c>
      <c r="E482" s="198" t="s">
        <v>1</v>
      </c>
      <c r="F482" s="199" t="s">
        <v>146</v>
      </c>
      <c r="H482" s="200">
        <v>531</v>
      </c>
      <c r="I482" s="201"/>
      <c r="L482" s="197"/>
      <c r="M482" s="202"/>
      <c r="N482" s="203"/>
      <c r="O482" s="203"/>
      <c r="P482" s="203"/>
      <c r="Q482" s="203"/>
      <c r="R482" s="203"/>
      <c r="S482" s="203"/>
      <c r="T482" s="204"/>
      <c r="AT482" s="198" t="s">
        <v>194</v>
      </c>
      <c r="AU482" s="198" t="s">
        <v>82</v>
      </c>
      <c r="AV482" s="15" t="s">
        <v>192</v>
      </c>
      <c r="AW482" s="15" t="s">
        <v>30</v>
      </c>
      <c r="AX482" s="15" t="s">
        <v>80</v>
      </c>
      <c r="AY482" s="198" t="s">
        <v>185</v>
      </c>
    </row>
    <row r="483" spans="1:65" s="2" customFormat="1" ht="21.75" customHeight="1">
      <c r="A483" s="33"/>
      <c r="B483" s="167"/>
      <c r="C483" s="213" t="s">
        <v>701</v>
      </c>
      <c r="D483" s="213" t="s">
        <v>454</v>
      </c>
      <c r="E483" s="214" t="s">
        <v>702</v>
      </c>
      <c r="F483" s="215" t="s">
        <v>703</v>
      </c>
      <c r="G483" s="216" t="s">
        <v>220</v>
      </c>
      <c r="H483" s="217">
        <v>380.11799999999999</v>
      </c>
      <c r="I483" s="218"/>
      <c r="J483" s="219">
        <f>ROUND(I483*H483,2)</f>
        <v>0</v>
      </c>
      <c r="K483" s="215" t="s">
        <v>1</v>
      </c>
      <c r="L483" s="220"/>
      <c r="M483" s="221" t="s">
        <v>1</v>
      </c>
      <c r="N483" s="222" t="s">
        <v>38</v>
      </c>
      <c r="O483" s="59"/>
      <c r="P483" s="177">
        <f>O483*H483</f>
        <v>0</v>
      </c>
      <c r="Q483" s="177">
        <v>1.5E-3</v>
      </c>
      <c r="R483" s="177">
        <f>Q483*H483</f>
        <v>0.57017700000000004</v>
      </c>
      <c r="S483" s="177">
        <v>0</v>
      </c>
      <c r="T483" s="178">
        <f>S483*H483</f>
        <v>0</v>
      </c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R483" s="179" t="s">
        <v>230</v>
      </c>
      <c r="AT483" s="179" t="s">
        <v>454</v>
      </c>
      <c r="AU483" s="179" t="s">
        <v>82</v>
      </c>
      <c r="AY483" s="18" t="s">
        <v>185</v>
      </c>
      <c r="BE483" s="180">
        <f>IF(N483="základní",J483,0)</f>
        <v>0</v>
      </c>
      <c r="BF483" s="180">
        <f>IF(N483="snížená",J483,0)</f>
        <v>0</v>
      </c>
      <c r="BG483" s="180">
        <f>IF(N483="zákl. přenesená",J483,0)</f>
        <v>0</v>
      </c>
      <c r="BH483" s="180">
        <f>IF(N483="sníž. přenesená",J483,0)</f>
        <v>0</v>
      </c>
      <c r="BI483" s="180">
        <f>IF(N483="nulová",J483,0)</f>
        <v>0</v>
      </c>
      <c r="BJ483" s="18" t="s">
        <v>80</v>
      </c>
      <c r="BK483" s="180">
        <f>ROUND(I483*H483,2)</f>
        <v>0</v>
      </c>
      <c r="BL483" s="18" t="s">
        <v>192</v>
      </c>
      <c r="BM483" s="179" t="s">
        <v>704</v>
      </c>
    </row>
    <row r="484" spans="1:65" s="13" customFormat="1" ht="22.5">
      <c r="B484" s="181"/>
      <c r="D484" s="182" t="s">
        <v>194</v>
      </c>
      <c r="E484" s="183" t="s">
        <v>1</v>
      </c>
      <c r="F484" s="184" t="s">
        <v>652</v>
      </c>
      <c r="H484" s="183" t="s">
        <v>1</v>
      </c>
      <c r="I484" s="185"/>
      <c r="L484" s="181"/>
      <c r="M484" s="186"/>
      <c r="N484" s="187"/>
      <c r="O484" s="187"/>
      <c r="P484" s="187"/>
      <c r="Q484" s="187"/>
      <c r="R484" s="187"/>
      <c r="S484" s="187"/>
      <c r="T484" s="188"/>
      <c r="AT484" s="183" t="s">
        <v>194</v>
      </c>
      <c r="AU484" s="183" t="s">
        <v>82</v>
      </c>
      <c r="AV484" s="13" t="s">
        <v>80</v>
      </c>
      <c r="AW484" s="13" t="s">
        <v>30</v>
      </c>
      <c r="AX484" s="13" t="s">
        <v>73</v>
      </c>
      <c r="AY484" s="183" t="s">
        <v>185</v>
      </c>
    </row>
    <row r="485" spans="1:65" s="14" customFormat="1" ht="11.25">
      <c r="B485" s="189"/>
      <c r="D485" s="182" t="s">
        <v>194</v>
      </c>
      <c r="E485" s="190" t="s">
        <v>1</v>
      </c>
      <c r="F485" s="191" t="s">
        <v>705</v>
      </c>
      <c r="H485" s="192">
        <v>372.5</v>
      </c>
      <c r="I485" s="193"/>
      <c r="L485" s="189"/>
      <c r="M485" s="194"/>
      <c r="N485" s="195"/>
      <c r="O485" s="195"/>
      <c r="P485" s="195"/>
      <c r="Q485" s="195"/>
      <c r="R485" s="195"/>
      <c r="S485" s="195"/>
      <c r="T485" s="196"/>
      <c r="AT485" s="190" t="s">
        <v>194</v>
      </c>
      <c r="AU485" s="190" t="s">
        <v>82</v>
      </c>
      <c r="AV485" s="14" t="s">
        <v>82</v>
      </c>
      <c r="AW485" s="14" t="s">
        <v>30</v>
      </c>
      <c r="AX485" s="14" t="s">
        <v>73</v>
      </c>
      <c r="AY485" s="190" t="s">
        <v>185</v>
      </c>
    </row>
    <row r="486" spans="1:65" s="14" customFormat="1" ht="11.25">
      <c r="B486" s="189"/>
      <c r="D486" s="182" t="s">
        <v>194</v>
      </c>
      <c r="E486" s="190" t="s">
        <v>1</v>
      </c>
      <c r="F486" s="191" t="s">
        <v>700</v>
      </c>
      <c r="H486" s="192">
        <v>2</v>
      </c>
      <c r="I486" s="193"/>
      <c r="L486" s="189"/>
      <c r="M486" s="194"/>
      <c r="N486" s="195"/>
      <c r="O486" s="195"/>
      <c r="P486" s="195"/>
      <c r="Q486" s="195"/>
      <c r="R486" s="195"/>
      <c r="S486" s="195"/>
      <c r="T486" s="196"/>
      <c r="AT486" s="190" t="s">
        <v>194</v>
      </c>
      <c r="AU486" s="190" t="s">
        <v>82</v>
      </c>
      <c r="AV486" s="14" t="s">
        <v>82</v>
      </c>
      <c r="AW486" s="14" t="s">
        <v>30</v>
      </c>
      <c r="AX486" s="14" t="s">
        <v>73</v>
      </c>
      <c r="AY486" s="190" t="s">
        <v>185</v>
      </c>
    </row>
    <row r="487" spans="1:65" s="15" customFormat="1" ht="11.25">
      <c r="B487" s="197"/>
      <c r="D487" s="182" t="s">
        <v>194</v>
      </c>
      <c r="E487" s="198" t="s">
        <v>123</v>
      </c>
      <c r="F487" s="199" t="s">
        <v>146</v>
      </c>
      <c r="H487" s="200">
        <v>374.5</v>
      </c>
      <c r="I487" s="201"/>
      <c r="L487" s="197"/>
      <c r="M487" s="202"/>
      <c r="N487" s="203"/>
      <c r="O487" s="203"/>
      <c r="P487" s="203"/>
      <c r="Q487" s="203"/>
      <c r="R487" s="203"/>
      <c r="S487" s="203"/>
      <c r="T487" s="204"/>
      <c r="AT487" s="198" t="s">
        <v>194</v>
      </c>
      <c r="AU487" s="198" t="s">
        <v>82</v>
      </c>
      <c r="AV487" s="15" t="s">
        <v>192</v>
      </c>
      <c r="AW487" s="15" t="s">
        <v>30</v>
      </c>
      <c r="AX487" s="15" t="s">
        <v>73</v>
      </c>
      <c r="AY487" s="198" t="s">
        <v>185</v>
      </c>
    </row>
    <row r="488" spans="1:65" s="14" customFormat="1" ht="11.25">
      <c r="B488" s="189"/>
      <c r="D488" s="182" t="s">
        <v>194</v>
      </c>
      <c r="E488" s="190" t="s">
        <v>1</v>
      </c>
      <c r="F488" s="191" t="s">
        <v>706</v>
      </c>
      <c r="H488" s="192">
        <v>380.11799999999999</v>
      </c>
      <c r="I488" s="193"/>
      <c r="L488" s="189"/>
      <c r="M488" s="194"/>
      <c r="N488" s="195"/>
      <c r="O488" s="195"/>
      <c r="P488" s="195"/>
      <c r="Q488" s="195"/>
      <c r="R488" s="195"/>
      <c r="S488" s="195"/>
      <c r="T488" s="196"/>
      <c r="AT488" s="190" t="s">
        <v>194</v>
      </c>
      <c r="AU488" s="190" t="s">
        <v>82</v>
      </c>
      <c r="AV488" s="14" t="s">
        <v>82</v>
      </c>
      <c r="AW488" s="14" t="s">
        <v>30</v>
      </c>
      <c r="AX488" s="14" t="s">
        <v>80</v>
      </c>
      <c r="AY488" s="190" t="s">
        <v>185</v>
      </c>
    </row>
    <row r="489" spans="1:65" s="2" customFormat="1" ht="16.5" customHeight="1">
      <c r="A489" s="33"/>
      <c r="B489" s="167"/>
      <c r="C489" s="213" t="s">
        <v>707</v>
      </c>
      <c r="D489" s="213" t="s">
        <v>454</v>
      </c>
      <c r="E489" s="214" t="s">
        <v>708</v>
      </c>
      <c r="F489" s="215" t="s">
        <v>709</v>
      </c>
      <c r="G489" s="216" t="s">
        <v>220</v>
      </c>
      <c r="H489" s="217">
        <v>158.84800000000001</v>
      </c>
      <c r="I489" s="218"/>
      <c r="J489" s="219">
        <f>ROUND(I489*H489,2)</f>
        <v>0</v>
      </c>
      <c r="K489" s="215" t="s">
        <v>1</v>
      </c>
      <c r="L489" s="220"/>
      <c r="M489" s="221" t="s">
        <v>1</v>
      </c>
      <c r="N489" s="222" t="s">
        <v>38</v>
      </c>
      <c r="O489" s="59"/>
      <c r="P489" s="177">
        <f>O489*H489</f>
        <v>0</v>
      </c>
      <c r="Q489" s="177">
        <v>1.5E-3</v>
      </c>
      <c r="R489" s="177">
        <f>Q489*H489</f>
        <v>0.23827200000000001</v>
      </c>
      <c r="S489" s="177">
        <v>0</v>
      </c>
      <c r="T489" s="178">
        <f>S489*H489</f>
        <v>0</v>
      </c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R489" s="179" t="s">
        <v>230</v>
      </c>
      <c r="AT489" s="179" t="s">
        <v>454</v>
      </c>
      <c r="AU489" s="179" t="s">
        <v>82</v>
      </c>
      <c r="AY489" s="18" t="s">
        <v>185</v>
      </c>
      <c r="BE489" s="180">
        <f>IF(N489="základní",J489,0)</f>
        <v>0</v>
      </c>
      <c r="BF489" s="180">
        <f>IF(N489="snížená",J489,0)</f>
        <v>0</v>
      </c>
      <c r="BG489" s="180">
        <f>IF(N489="zákl. přenesená",J489,0)</f>
        <v>0</v>
      </c>
      <c r="BH489" s="180">
        <f>IF(N489="sníž. přenesená",J489,0)</f>
        <v>0</v>
      </c>
      <c r="BI489" s="180">
        <f>IF(N489="nulová",J489,0)</f>
        <v>0</v>
      </c>
      <c r="BJ489" s="18" t="s">
        <v>80</v>
      </c>
      <c r="BK489" s="180">
        <f>ROUND(I489*H489,2)</f>
        <v>0</v>
      </c>
      <c r="BL489" s="18" t="s">
        <v>192</v>
      </c>
      <c r="BM489" s="179" t="s">
        <v>710</v>
      </c>
    </row>
    <row r="490" spans="1:65" s="13" customFormat="1" ht="22.5">
      <c r="B490" s="181"/>
      <c r="D490" s="182" t="s">
        <v>194</v>
      </c>
      <c r="E490" s="183" t="s">
        <v>1</v>
      </c>
      <c r="F490" s="184" t="s">
        <v>652</v>
      </c>
      <c r="H490" s="183" t="s">
        <v>1</v>
      </c>
      <c r="I490" s="185"/>
      <c r="L490" s="181"/>
      <c r="M490" s="186"/>
      <c r="N490" s="187"/>
      <c r="O490" s="187"/>
      <c r="P490" s="187"/>
      <c r="Q490" s="187"/>
      <c r="R490" s="187"/>
      <c r="S490" s="187"/>
      <c r="T490" s="188"/>
      <c r="AT490" s="183" t="s">
        <v>194</v>
      </c>
      <c r="AU490" s="183" t="s">
        <v>82</v>
      </c>
      <c r="AV490" s="13" t="s">
        <v>80</v>
      </c>
      <c r="AW490" s="13" t="s">
        <v>30</v>
      </c>
      <c r="AX490" s="13" t="s">
        <v>73</v>
      </c>
      <c r="AY490" s="183" t="s">
        <v>185</v>
      </c>
    </row>
    <row r="491" spans="1:65" s="13" customFormat="1" ht="11.25">
      <c r="B491" s="181"/>
      <c r="D491" s="182" t="s">
        <v>194</v>
      </c>
      <c r="E491" s="183" t="s">
        <v>1</v>
      </c>
      <c r="F491" s="184" t="s">
        <v>692</v>
      </c>
      <c r="H491" s="183" t="s">
        <v>1</v>
      </c>
      <c r="I491" s="185"/>
      <c r="L491" s="181"/>
      <c r="M491" s="186"/>
      <c r="N491" s="187"/>
      <c r="O491" s="187"/>
      <c r="P491" s="187"/>
      <c r="Q491" s="187"/>
      <c r="R491" s="187"/>
      <c r="S491" s="187"/>
      <c r="T491" s="188"/>
      <c r="AT491" s="183" t="s">
        <v>194</v>
      </c>
      <c r="AU491" s="183" t="s">
        <v>82</v>
      </c>
      <c r="AV491" s="13" t="s">
        <v>80</v>
      </c>
      <c r="AW491" s="13" t="s">
        <v>30</v>
      </c>
      <c r="AX491" s="13" t="s">
        <v>73</v>
      </c>
      <c r="AY491" s="183" t="s">
        <v>185</v>
      </c>
    </row>
    <row r="492" spans="1:65" s="14" customFormat="1" ht="11.25">
      <c r="B492" s="189"/>
      <c r="D492" s="182" t="s">
        <v>194</v>
      </c>
      <c r="E492" s="190" t="s">
        <v>1</v>
      </c>
      <c r="F492" s="191" t="s">
        <v>711</v>
      </c>
      <c r="H492" s="192">
        <v>158.84800000000001</v>
      </c>
      <c r="I492" s="193"/>
      <c r="L492" s="189"/>
      <c r="M492" s="194"/>
      <c r="N492" s="195"/>
      <c r="O492" s="195"/>
      <c r="P492" s="195"/>
      <c r="Q492" s="195"/>
      <c r="R492" s="195"/>
      <c r="S492" s="195"/>
      <c r="T492" s="196"/>
      <c r="AT492" s="190" t="s">
        <v>194</v>
      </c>
      <c r="AU492" s="190" t="s">
        <v>82</v>
      </c>
      <c r="AV492" s="14" t="s">
        <v>82</v>
      </c>
      <c r="AW492" s="14" t="s">
        <v>30</v>
      </c>
      <c r="AX492" s="14" t="s">
        <v>80</v>
      </c>
      <c r="AY492" s="190" t="s">
        <v>185</v>
      </c>
    </row>
    <row r="493" spans="1:65" s="2" customFormat="1" ht="16.5" customHeight="1">
      <c r="A493" s="33"/>
      <c r="B493" s="167"/>
      <c r="C493" s="213" t="s">
        <v>712</v>
      </c>
      <c r="D493" s="213" t="s">
        <v>454</v>
      </c>
      <c r="E493" s="214" t="s">
        <v>713</v>
      </c>
      <c r="F493" s="215" t="s">
        <v>714</v>
      </c>
      <c r="G493" s="216" t="s">
        <v>220</v>
      </c>
      <c r="H493" s="217">
        <v>23.344999999999999</v>
      </c>
      <c r="I493" s="218"/>
      <c r="J493" s="219">
        <f>ROUND(I493*H493,2)</f>
        <v>0</v>
      </c>
      <c r="K493" s="215" t="s">
        <v>1</v>
      </c>
      <c r="L493" s="220"/>
      <c r="M493" s="221" t="s">
        <v>1</v>
      </c>
      <c r="N493" s="222" t="s">
        <v>38</v>
      </c>
      <c r="O493" s="59"/>
      <c r="P493" s="177">
        <f>O493*H493</f>
        <v>0</v>
      </c>
      <c r="Q493" s="177">
        <v>9.0299999999999998E-3</v>
      </c>
      <c r="R493" s="177">
        <f>Q493*H493</f>
        <v>0.21080534999999997</v>
      </c>
      <c r="S493" s="177">
        <v>0</v>
      </c>
      <c r="T493" s="178">
        <f>S493*H493</f>
        <v>0</v>
      </c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R493" s="179" t="s">
        <v>230</v>
      </c>
      <c r="AT493" s="179" t="s">
        <v>454</v>
      </c>
      <c r="AU493" s="179" t="s">
        <v>82</v>
      </c>
      <c r="AY493" s="18" t="s">
        <v>185</v>
      </c>
      <c r="BE493" s="180">
        <f>IF(N493="základní",J493,0)</f>
        <v>0</v>
      </c>
      <c r="BF493" s="180">
        <f>IF(N493="snížená",J493,0)</f>
        <v>0</v>
      </c>
      <c r="BG493" s="180">
        <f>IF(N493="zákl. přenesená",J493,0)</f>
        <v>0</v>
      </c>
      <c r="BH493" s="180">
        <f>IF(N493="sníž. přenesená",J493,0)</f>
        <v>0</v>
      </c>
      <c r="BI493" s="180">
        <f>IF(N493="nulová",J493,0)</f>
        <v>0</v>
      </c>
      <c r="BJ493" s="18" t="s">
        <v>80</v>
      </c>
      <c r="BK493" s="180">
        <f>ROUND(I493*H493,2)</f>
        <v>0</v>
      </c>
      <c r="BL493" s="18" t="s">
        <v>192</v>
      </c>
      <c r="BM493" s="179" t="s">
        <v>715</v>
      </c>
    </row>
    <row r="494" spans="1:65" s="13" customFormat="1" ht="22.5">
      <c r="B494" s="181"/>
      <c r="D494" s="182" t="s">
        <v>194</v>
      </c>
      <c r="E494" s="183" t="s">
        <v>1</v>
      </c>
      <c r="F494" s="184" t="s">
        <v>652</v>
      </c>
      <c r="H494" s="183" t="s">
        <v>1</v>
      </c>
      <c r="I494" s="185"/>
      <c r="L494" s="181"/>
      <c r="M494" s="186"/>
      <c r="N494" s="187"/>
      <c r="O494" s="187"/>
      <c r="P494" s="187"/>
      <c r="Q494" s="187"/>
      <c r="R494" s="187"/>
      <c r="S494" s="187"/>
      <c r="T494" s="188"/>
      <c r="AT494" s="183" t="s">
        <v>194</v>
      </c>
      <c r="AU494" s="183" t="s">
        <v>82</v>
      </c>
      <c r="AV494" s="13" t="s">
        <v>80</v>
      </c>
      <c r="AW494" s="13" t="s">
        <v>30</v>
      </c>
      <c r="AX494" s="13" t="s">
        <v>73</v>
      </c>
      <c r="AY494" s="183" t="s">
        <v>185</v>
      </c>
    </row>
    <row r="495" spans="1:65" s="13" customFormat="1" ht="22.5">
      <c r="B495" s="181"/>
      <c r="D495" s="182" t="s">
        <v>194</v>
      </c>
      <c r="E495" s="183" t="s">
        <v>1</v>
      </c>
      <c r="F495" s="184" t="s">
        <v>716</v>
      </c>
      <c r="H495" s="183" t="s">
        <v>1</v>
      </c>
      <c r="I495" s="185"/>
      <c r="L495" s="181"/>
      <c r="M495" s="186"/>
      <c r="N495" s="187"/>
      <c r="O495" s="187"/>
      <c r="P495" s="187"/>
      <c r="Q495" s="187"/>
      <c r="R495" s="187"/>
      <c r="S495" s="187"/>
      <c r="T495" s="188"/>
      <c r="AT495" s="183" t="s">
        <v>194</v>
      </c>
      <c r="AU495" s="183" t="s">
        <v>82</v>
      </c>
      <c r="AV495" s="13" t="s">
        <v>80</v>
      </c>
      <c r="AW495" s="13" t="s">
        <v>30</v>
      </c>
      <c r="AX495" s="13" t="s">
        <v>73</v>
      </c>
      <c r="AY495" s="183" t="s">
        <v>185</v>
      </c>
    </row>
    <row r="496" spans="1:65" s="14" customFormat="1" ht="11.25">
      <c r="B496" s="189"/>
      <c r="D496" s="182" t="s">
        <v>194</v>
      </c>
      <c r="E496" s="190" t="s">
        <v>1</v>
      </c>
      <c r="F496" s="191" t="s">
        <v>717</v>
      </c>
      <c r="H496" s="192">
        <v>7</v>
      </c>
      <c r="I496" s="193"/>
      <c r="L496" s="189"/>
      <c r="M496" s="194"/>
      <c r="N496" s="195"/>
      <c r="O496" s="195"/>
      <c r="P496" s="195"/>
      <c r="Q496" s="195"/>
      <c r="R496" s="195"/>
      <c r="S496" s="195"/>
      <c r="T496" s="196"/>
      <c r="AT496" s="190" t="s">
        <v>194</v>
      </c>
      <c r="AU496" s="190" t="s">
        <v>82</v>
      </c>
      <c r="AV496" s="14" t="s">
        <v>82</v>
      </c>
      <c r="AW496" s="14" t="s">
        <v>30</v>
      </c>
      <c r="AX496" s="14" t="s">
        <v>73</v>
      </c>
      <c r="AY496" s="190" t="s">
        <v>185</v>
      </c>
    </row>
    <row r="497" spans="1:65" s="14" customFormat="1" ht="11.25">
      <c r="B497" s="189"/>
      <c r="D497" s="182" t="s">
        <v>194</v>
      </c>
      <c r="E497" s="190" t="s">
        <v>1</v>
      </c>
      <c r="F497" s="191" t="s">
        <v>718</v>
      </c>
      <c r="H497" s="192">
        <v>8</v>
      </c>
      <c r="I497" s="193"/>
      <c r="L497" s="189"/>
      <c r="M497" s="194"/>
      <c r="N497" s="195"/>
      <c r="O497" s="195"/>
      <c r="P497" s="195"/>
      <c r="Q497" s="195"/>
      <c r="R497" s="195"/>
      <c r="S497" s="195"/>
      <c r="T497" s="196"/>
      <c r="AT497" s="190" t="s">
        <v>194</v>
      </c>
      <c r="AU497" s="190" t="s">
        <v>82</v>
      </c>
      <c r="AV497" s="14" t="s">
        <v>82</v>
      </c>
      <c r="AW497" s="14" t="s">
        <v>30</v>
      </c>
      <c r="AX497" s="14" t="s">
        <v>73</v>
      </c>
      <c r="AY497" s="190" t="s">
        <v>185</v>
      </c>
    </row>
    <row r="498" spans="1:65" s="14" customFormat="1" ht="11.25">
      <c r="B498" s="189"/>
      <c r="D498" s="182" t="s">
        <v>194</v>
      </c>
      <c r="E498" s="190" t="s">
        <v>1</v>
      </c>
      <c r="F498" s="191" t="s">
        <v>719</v>
      </c>
      <c r="H498" s="192">
        <v>8</v>
      </c>
      <c r="I498" s="193"/>
      <c r="L498" s="189"/>
      <c r="M498" s="194"/>
      <c r="N498" s="195"/>
      <c r="O498" s="195"/>
      <c r="P498" s="195"/>
      <c r="Q498" s="195"/>
      <c r="R498" s="195"/>
      <c r="S498" s="195"/>
      <c r="T498" s="196"/>
      <c r="AT498" s="190" t="s">
        <v>194</v>
      </c>
      <c r="AU498" s="190" t="s">
        <v>82</v>
      </c>
      <c r="AV498" s="14" t="s">
        <v>82</v>
      </c>
      <c r="AW498" s="14" t="s">
        <v>30</v>
      </c>
      <c r="AX498" s="14" t="s">
        <v>73</v>
      </c>
      <c r="AY498" s="190" t="s">
        <v>185</v>
      </c>
    </row>
    <row r="499" spans="1:65" s="15" customFormat="1" ht="11.25">
      <c r="B499" s="197"/>
      <c r="D499" s="182" t="s">
        <v>194</v>
      </c>
      <c r="E499" s="198" t="s">
        <v>115</v>
      </c>
      <c r="F499" s="199" t="s">
        <v>146</v>
      </c>
      <c r="H499" s="200">
        <v>23</v>
      </c>
      <c r="I499" s="201"/>
      <c r="L499" s="197"/>
      <c r="M499" s="202"/>
      <c r="N499" s="203"/>
      <c r="O499" s="203"/>
      <c r="P499" s="203"/>
      <c r="Q499" s="203"/>
      <c r="R499" s="203"/>
      <c r="S499" s="203"/>
      <c r="T499" s="204"/>
      <c r="AT499" s="198" t="s">
        <v>194</v>
      </c>
      <c r="AU499" s="198" t="s">
        <v>82</v>
      </c>
      <c r="AV499" s="15" t="s">
        <v>192</v>
      </c>
      <c r="AW499" s="15" t="s">
        <v>30</v>
      </c>
      <c r="AX499" s="15" t="s">
        <v>73</v>
      </c>
      <c r="AY499" s="198" t="s">
        <v>185</v>
      </c>
    </row>
    <row r="500" spans="1:65" s="14" customFormat="1" ht="11.25">
      <c r="B500" s="189"/>
      <c r="D500" s="182" t="s">
        <v>194</v>
      </c>
      <c r="E500" s="190" t="s">
        <v>1</v>
      </c>
      <c r="F500" s="191" t="s">
        <v>720</v>
      </c>
      <c r="H500" s="192">
        <v>23.344999999999999</v>
      </c>
      <c r="I500" s="193"/>
      <c r="L500" s="189"/>
      <c r="M500" s="194"/>
      <c r="N500" s="195"/>
      <c r="O500" s="195"/>
      <c r="P500" s="195"/>
      <c r="Q500" s="195"/>
      <c r="R500" s="195"/>
      <c r="S500" s="195"/>
      <c r="T500" s="196"/>
      <c r="AT500" s="190" t="s">
        <v>194</v>
      </c>
      <c r="AU500" s="190" t="s">
        <v>82</v>
      </c>
      <c r="AV500" s="14" t="s">
        <v>82</v>
      </c>
      <c r="AW500" s="14" t="s">
        <v>30</v>
      </c>
      <c r="AX500" s="14" t="s">
        <v>80</v>
      </c>
      <c r="AY500" s="190" t="s">
        <v>185</v>
      </c>
    </row>
    <row r="501" spans="1:65" s="2" customFormat="1" ht="16.5" customHeight="1">
      <c r="A501" s="33"/>
      <c r="B501" s="167"/>
      <c r="C501" s="213" t="s">
        <v>721</v>
      </c>
      <c r="D501" s="213" t="s">
        <v>454</v>
      </c>
      <c r="E501" s="214" t="s">
        <v>722</v>
      </c>
      <c r="F501" s="215" t="s">
        <v>723</v>
      </c>
      <c r="G501" s="216" t="s">
        <v>220</v>
      </c>
      <c r="H501" s="217">
        <v>17.254999999999999</v>
      </c>
      <c r="I501" s="218"/>
      <c r="J501" s="219">
        <f>ROUND(I501*H501,2)</f>
        <v>0</v>
      </c>
      <c r="K501" s="215" t="s">
        <v>1</v>
      </c>
      <c r="L501" s="220"/>
      <c r="M501" s="221" t="s">
        <v>1</v>
      </c>
      <c r="N501" s="222" t="s">
        <v>38</v>
      </c>
      <c r="O501" s="59"/>
      <c r="P501" s="177">
        <f>O501*H501</f>
        <v>0</v>
      </c>
      <c r="Q501" s="177">
        <v>1.389E-2</v>
      </c>
      <c r="R501" s="177">
        <f>Q501*H501</f>
        <v>0.23967194999999997</v>
      </c>
      <c r="S501" s="177">
        <v>0</v>
      </c>
      <c r="T501" s="178">
        <f>S501*H501</f>
        <v>0</v>
      </c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R501" s="179" t="s">
        <v>230</v>
      </c>
      <c r="AT501" s="179" t="s">
        <v>454</v>
      </c>
      <c r="AU501" s="179" t="s">
        <v>82</v>
      </c>
      <c r="AY501" s="18" t="s">
        <v>185</v>
      </c>
      <c r="BE501" s="180">
        <f>IF(N501="základní",J501,0)</f>
        <v>0</v>
      </c>
      <c r="BF501" s="180">
        <f>IF(N501="snížená",J501,0)</f>
        <v>0</v>
      </c>
      <c r="BG501" s="180">
        <f>IF(N501="zákl. přenesená",J501,0)</f>
        <v>0</v>
      </c>
      <c r="BH501" s="180">
        <f>IF(N501="sníž. přenesená",J501,0)</f>
        <v>0</v>
      </c>
      <c r="BI501" s="180">
        <f>IF(N501="nulová",J501,0)</f>
        <v>0</v>
      </c>
      <c r="BJ501" s="18" t="s">
        <v>80</v>
      </c>
      <c r="BK501" s="180">
        <f>ROUND(I501*H501,2)</f>
        <v>0</v>
      </c>
      <c r="BL501" s="18" t="s">
        <v>192</v>
      </c>
      <c r="BM501" s="179" t="s">
        <v>724</v>
      </c>
    </row>
    <row r="502" spans="1:65" s="13" customFormat="1" ht="22.5">
      <c r="B502" s="181"/>
      <c r="D502" s="182" t="s">
        <v>194</v>
      </c>
      <c r="E502" s="183" t="s">
        <v>1</v>
      </c>
      <c r="F502" s="184" t="s">
        <v>652</v>
      </c>
      <c r="H502" s="183" t="s">
        <v>1</v>
      </c>
      <c r="I502" s="185"/>
      <c r="L502" s="181"/>
      <c r="M502" s="186"/>
      <c r="N502" s="187"/>
      <c r="O502" s="187"/>
      <c r="P502" s="187"/>
      <c r="Q502" s="187"/>
      <c r="R502" s="187"/>
      <c r="S502" s="187"/>
      <c r="T502" s="188"/>
      <c r="AT502" s="183" t="s">
        <v>194</v>
      </c>
      <c r="AU502" s="183" t="s">
        <v>82</v>
      </c>
      <c r="AV502" s="13" t="s">
        <v>80</v>
      </c>
      <c r="AW502" s="13" t="s">
        <v>30</v>
      </c>
      <c r="AX502" s="13" t="s">
        <v>73</v>
      </c>
      <c r="AY502" s="183" t="s">
        <v>185</v>
      </c>
    </row>
    <row r="503" spans="1:65" s="13" customFormat="1" ht="22.5">
      <c r="B503" s="181"/>
      <c r="D503" s="182" t="s">
        <v>194</v>
      </c>
      <c r="E503" s="183" t="s">
        <v>1</v>
      </c>
      <c r="F503" s="184" t="s">
        <v>725</v>
      </c>
      <c r="H503" s="183" t="s">
        <v>1</v>
      </c>
      <c r="I503" s="185"/>
      <c r="L503" s="181"/>
      <c r="M503" s="186"/>
      <c r="N503" s="187"/>
      <c r="O503" s="187"/>
      <c r="P503" s="187"/>
      <c r="Q503" s="187"/>
      <c r="R503" s="187"/>
      <c r="S503" s="187"/>
      <c r="T503" s="188"/>
      <c r="AT503" s="183" t="s">
        <v>194</v>
      </c>
      <c r="AU503" s="183" t="s">
        <v>82</v>
      </c>
      <c r="AV503" s="13" t="s">
        <v>80</v>
      </c>
      <c r="AW503" s="13" t="s">
        <v>30</v>
      </c>
      <c r="AX503" s="13" t="s">
        <v>73</v>
      </c>
      <c r="AY503" s="183" t="s">
        <v>185</v>
      </c>
    </row>
    <row r="504" spans="1:65" s="14" customFormat="1" ht="11.25">
      <c r="B504" s="189"/>
      <c r="D504" s="182" t="s">
        <v>194</v>
      </c>
      <c r="E504" s="190" t="s">
        <v>1</v>
      </c>
      <c r="F504" s="191" t="s">
        <v>726</v>
      </c>
      <c r="H504" s="192">
        <v>7</v>
      </c>
      <c r="I504" s="193"/>
      <c r="L504" s="189"/>
      <c r="M504" s="194"/>
      <c r="N504" s="195"/>
      <c r="O504" s="195"/>
      <c r="P504" s="195"/>
      <c r="Q504" s="195"/>
      <c r="R504" s="195"/>
      <c r="S504" s="195"/>
      <c r="T504" s="196"/>
      <c r="AT504" s="190" t="s">
        <v>194</v>
      </c>
      <c r="AU504" s="190" t="s">
        <v>82</v>
      </c>
      <c r="AV504" s="14" t="s">
        <v>82</v>
      </c>
      <c r="AW504" s="14" t="s">
        <v>30</v>
      </c>
      <c r="AX504" s="14" t="s">
        <v>73</v>
      </c>
      <c r="AY504" s="190" t="s">
        <v>185</v>
      </c>
    </row>
    <row r="505" spans="1:65" s="14" customFormat="1" ht="11.25">
      <c r="B505" s="189"/>
      <c r="D505" s="182" t="s">
        <v>194</v>
      </c>
      <c r="E505" s="190" t="s">
        <v>1</v>
      </c>
      <c r="F505" s="191" t="s">
        <v>727</v>
      </c>
      <c r="H505" s="192">
        <v>10</v>
      </c>
      <c r="I505" s="193"/>
      <c r="L505" s="189"/>
      <c r="M505" s="194"/>
      <c r="N505" s="195"/>
      <c r="O505" s="195"/>
      <c r="P505" s="195"/>
      <c r="Q505" s="195"/>
      <c r="R505" s="195"/>
      <c r="S505" s="195"/>
      <c r="T505" s="196"/>
      <c r="AT505" s="190" t="s">
        <v>194</v>
      </c>
      <c r="AU505" s="190" t="s">
        <v>82</v>
      </c>
      <c r="AV505" s="14" t="s">
        <v>82</v>
      </c>
      <c r="AW505" s="14" t="s">
        <v>30</v>
      </c>
      <c r="AX505" s="14" t="s">
        <v>73</v>
      </c>
      <c r="AY505" s="190" t="s">
        <v>185</v>
      </c>
    </row>
    <row r="506" spans="1:65" s="15" customFormat="1" ht="11.25">
      <c r="B506" s="197"/>
      <c r="D506" s="182" t="s">
        <v>194</v>
      </c>
      <c r="E506" s="198" t="s">
        <v>118</v>
      </c>
      <c r="F506" s="199" t="s">
        <v>146</v>
      </c>
      <c r="H506" s="200">
        <v>17</v>
      </c>
      <c r="I506" s="201"/>
      <c r="L506" s="197"/>
      <c r="M506" s="202"/>
      <c r="N506" s="203"/>
      <c r="O506" s="203"/>
      <c r="P506" s="203"/>
      <c r="Q506" s="203"/>
      <c r="R506" s="203"/>
      <c r="S506" s="203"/>
      <c r="T506" s="204"/>
      <c r="AT506" s="198" t="s">
        <v>194</v>
      </c>
      <c r="AU506" s="198" t="s">
        <v>82</v>
      </c>
      <c r="AV506" s="15" t="s">
        <v>192</v>
      </c>
      <c r="AW506" s="15" t="s">
        <v>30</v>
      </c>
      <c r="AX506" s="15" t="s">
        <v>73</v>
      </c>
      <c r="AY506" s="198" t="s">
        <v>185</v>
      </c>
    </row>
    <row r="507" spans="1:65" s="14" customFormat="1" ht="11.25">
      <c r="B507" s="189"/>
      <c r="D507" s="182" t="s">
        <v>194</v>
      </c>
      <c r="E507" s="190" t="s">
        <v>1</v>
      </c>
      <c r="F507" s="191" t="s">
        <v>728</v>
      </c>
      <c r="H507" s="192">
        <v>17.254999999999999</v>
      </c>
      <c r="I507" s="193"/>
      <c r="L507" s="189"/>
      <c r="M507" s="194"/>
      <c r="N507" s="195"/>
      <c r="O507" s="195"/>
      <c r="P507" s="195"/>
      <c r="Q507" s="195"/>
      <c r="R507" s="195"/>
      <c r="S507" s="195"/>
      <c r="T507" s="196"/>
      <c r="AT507" s="190" t="s">
        <v>194</v>
      </c>
      <c r="AU507" s="190" t="s">
        <v>82</v>
      </c>
      <c r="AV507" s="14" t="s">
        <v>82</v>
      </c>
      <c r="AW507" s="14" t="s">
        <v>30</v>
      </c>
      <c r="AX507" s="14" t="s">
        <v>80</v>
      </c>
      <c r="AY507" s="190" t="s">
        <v>185</v>
      </c>
    </row>
    <row r="508" spans="1:65" s="2" customFormat="1" ht="21.75" customHeight="1">
      <c r="A508" s="33"/>
      <c r="B508" s="167"/>
      <c r="C508" s="168" t="s">
        <v>729</v>
      </c>
      <c r="D508" s="168" t="s">
        <v>187</v>
      </c>
      <c r="E508" s="169" t="s">
        <v>730</v>
      </c>
      <c r="F508" s="170" t="s">
        <v>731</v>
      </c>
      <c r="G508" s="171" t="s">
        <v>514</v>
      </c>
      <c r="H508" s="172">
        <v>11</v>
      </c>
      <c r="I508" s="173"/>
      <c r="J508" s="174">
        <f>ROUND(I508*H508,2)</f>
        <v>0</v>
      </c>
      <c r="K508" s="170" t="s">
        <v>191</v>
      </c>
      <c r="L508" s="34"/>
      <c r="M508" s="175" t="s">
        <v>1</v>
      </c>
      <c r="N508" s="176" t="s">
        <v>38</v>
      </c>
      <c r="O508" s="59"/>
      <c r="P508" s="177">
        <f>O508*H508</f>
        <v>0</v>
      </c>
      <c r="Q508" s="177">
        <v>1.67E-3</v>
      </c>
      <c r="R508" s="177">
        <f>Q508*H508</f>
        <v>1.8370000000000001E-2</v>
      </c>
      <c r="S508" s="177">
        <v>0</v>
      </c>
      <c r="T508" s="178">
        <f>S508*H508</f>
        <v>0</v>
      </c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R508" s="179" t="s">
        <v>192</v>
      </c>
      <c r="AT508" s="179" t="s">
        <v>187</v>
      </c>
      <c r="AU508" s="179" t="s">
        <v>82</v>
      </c>
      <c r="AY508" s="18" t="s">
        <v>185</v>
      </c>
      <c r="BE508" s="180">
        <f>IF(N508="základní",J508,0)</f>
        <v>0</v>
      </c>
      <c r="BF508" s="180">
        <f>IF(N508="snížená",J508,0)</f>
        <v>0</v>
      </c>
      <c r="BG508" s="180">
        <f>IF(N508="zákl. přenesená",J508,0)</f>
        <v>0</v>
      </c>
      <c r="BH508" s="180">
        <f>IF(N508="sníž. přenesená",J508,0)</f>
        <v>0</v>
      </c>
      <c r="BI508" s="180">
        <f>IF(N508="nulová",J508,0)</f>
        <v>0</v>
      </c>
      <c r="BJ508" s="18" t="s">
        <v>80</v>
      </c>
      <c r="BK508" s="180">
        <f>ROUND(I508*H508,2)</f>
        <v>0</v>
      </c>
      <c r="BL508" s="18" t="s">
        <v>192</v>
      </c>
      <c r="BM508" s="179" t="s">
        <v>732</v>
      </c>
    </row>
    <row r="509" spans="1:65" s="13" customFormat="1" ht="22.5">
      <c r="B509" s="181"/>
      <c r="D509" s="182" t="s">
        <v>194</v>
      </c>
      <c r="E509" s="183" t="s">
        <v>1</v>
      </c>
      <c r="F509" s="184" t="s">
        <v>652</v>
      </c>
      <c r="H509" s="183" t="s">
        <v>1</v>
      </c>
      <c r="I509" s="185"/>
      <c r="L509" s="181"/>
      <c r="M509" s="186"/>
      <c r="N509" s="187"/>
      <c r="O509" s="187"/>
      <c r="P509" s="187"/>
      <c r="Q509" s="187"/>
      <c r="R509" s="187"/>
      <c r="S509" s="187"/>
      <c r="T509" s="188"/>
      <c r="AT509" s="183" t="s">
        <v>194</v>
      </c>
      <c r="AU509" s="183" t="s">
        <v>82</v>
      </c>
      <c r="AV509" s="13" t="s">
        <v>80</v>
      </c>
      <c r="AW509" s="13" t="s">
        <v>30</v>
      </c>
      <c r="AX509" s="13" t="s">
        <v>73</v>
      </c>
      <c r="AY509" s="183" t="s">
        <v>185</v>
      </c>
    </row>
    <row r="510" spans="1:65" s="14" customFormat="1" ht="11.25">
      <c r="B510" s="189"/>
      <c r="D510" s="182" t="s">
        <v>194</v>
      </c>
      <c r="E510" s="190" t="s">
        <v>1</v>
      </c>
      <c r="F510" s="191" t="s">
        <v>733</v>
      </c>
      <c r="H510" s="192">
        <v>11</v>
      </c>
      <c r="I510" s="193"/>
      <c r="L510" s="189"/>
      <c r="M510" s="194"/>
      <c r="N510" s="195"/>
      <c r="O510" s="195"/>
      <c r="P510" s="195"/>
      <c r="Q510" s="195"/>
      <c r="R510" s="195"/>
      <c r="S510" s="195"/>
      <c r="T510" s="196"/>
      <c r="AT510" s="190" t="s">
        <v>194</v>
      </c>
      <c r="AU510" s="190" t="s">
        <v>82</v>
      </c>
      <c r="AV510" s="14" t="s">
        <v>82</v>
      </c>
      <c r="AW510" s="14" t="s">
        <v>30</v>
      </c>
      <c r="AX510" s="14" t="s">
        <v>80</v>
      </c>
      <c r="AY510" s="190" t="s">
        <v>185</v>
      </c>
    </row>
    <row r="511" spans="1:65" s="2" customFormat="1" ht="21.75" customHeight="1">
      <c r="A511" s="33"/>
      <c r="B511" s="167"/>
      <c r="C511" s="213" t="s">
        <v>734</v>
      </c>
      <c r="D511" s="213" t="s">
        <v>454</v>
      </c>
      <c r="E511" s="214" t="s">
        <v>735</v>
      </c>
      <c r="F511" s="215" t="s">
        <v>736</v>
      </c>
      <c r="G511" s="216" t="s">
        <v>514</v>
      </c>
      <c r="H511" s="217">
        <v>10.199999999999999</v>
      </c>
      <c r="I511" s="218"/>
      <c r="J511" s="219">
        <f>ROUND(I511*H511,2)</f>
        <v>0</v>
      </c>
      <c r="K511" s="215" t="s">
        <v>191</v>
      </c>
      <c r="L511" s="220"/>
      <c r="M511" s="221" t="s">
        <v>1</v>
      </c>
      <c r="N511" s="222" t="s">
        <v>38</v>
      </c>
      <c r="O511" s="59"/>
      <c r="P511" s="177">
        <f>O511*H511</f>
        <v>0</v>
      </c>
      <c r="Q511" s="177">
        <v>2.775E-2</v>
      </c>
      <c r="R511" s="177">
        <f>Q511*H511</f>
        <v>0.28304999999999997</v>
      </c>
      <c r="S511" s="177">
        <v>0</v>
      </c>
      <c r="T511" s="178">
        <f>S511*H511</f>
        <v>0</v>
      </c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R511" s="179" t="s">
        <v>230</v>
      </c>
      <c r="AT511" s="179" t="s">
        <v>454</v>
      </c>
      <c r="AU511" s="179" t="s">
        <v>82</v>
      </c>
      <c r="AY511" s="18" t="s">
        <v>185</v>
      </c>
      <c r="BE511" s="180">
        <f>IF(N511="základní",J511,0)</f>
        <v>0</v>
      </c>
      <c r="BF511" s="180">
        <f>IF(N511="snížená",J511,0)</f>
        <v>0</v>
      </c>
      <c r="BG511" s="180">
        <f>IF(N511="zákl. přenesená",J511,0)</f>
        <v>0</v>
      </c>
      <c r="BH511" s="180">
        <f>IF(N511="sníž. přenesená",J511,0)</f>
        <v>0</v>
      </c>
      <c r="BI511" s="180">
        <f>IF(N511="nulová",J511,0)</f>
        <v>0</v>
      </c>
      <c r="BJ511" s="18" t="s">
        <v>80</v>
      </c>
      <c r="BK511" s="180">
        <f>ROUND(I511*H511,2)</f>
        <v>0</v>
      </c>
      <c r="BL511" s="18" t="s">
        <v>192</v>
      </c>
      <c r="BM511" s="179" t="s">
        <v>737</v>
      </c>
    </row>
    <row r="512" spans="1:65" s="13" customFormat="1" ht="22.5">
      <c r="B512" s="181"/>
      <c r="D512" s="182" t="s">
        <v>194</v>
      </c>
      <c r="E512" s="183" t="s">
        <v>1</v>
      </c>
      <c r="F512" s="184" t="s">
        <v>652</v>
      </c>
      <c r="H512" s="183" t="s">
        <v>1</v>
      </c>
      <c r="I512" s="185"/>
      <c r="L512" s="181"/>
      <c r="M512" s="186"/>
      <c r="N512" s="187"/>
      <c r="O512" s="187"/>
      <c r="P512" s="187"/>
      <c r="Q512" s="187"/>
      <c r="R512" s="187"/>
      <c r="S512" s="187"/>
      <c r="T512" s="188"/>
      <c r="AT512" s="183" t="s">
        <v>194</v>
      </c>
      <c r="AU512" s="183" t="s">
        <v>82</v>
      </c>
      <c r="AV512" s="13" t="s">
        <v>80</v>
      </c>
      <c r="AW512" s="13" t="s">
        <v>30</v>
      </c>
      <c r="AX512" s="13" t="s">
        <v>73</v>
      </c>
      <c r="AY512" s="183" t="s">
        <v>185</v>
      </c>
    </row>
    <row r="513" spans="1:65" s="14" customFormat="1" ht="11.25">
      <c r="B513" s="189"/>
      <c r="D513" s="182" t="s">
        <v>194</v>
      </c>
      <c r="E513" s="190" t="s">
        <v>1</v>
      </c>
      <c r="F513" s="191" t="s">
        <v>738</v>
      </c>
      <c r="H513" s="192">
        <v>10.199999999999999</v>
      </c>
      <c r="I513" s="193"/>
      <c r="L513" s="189"/>
      <c r="M513" s="194"/>
      <c r="N513" s="195"/>
      <c r="O513" s="195"/>
      <c r="P513" s="195"/>
      <c r="Q513" s="195"/>
      <c r="R513" s="195"/>
      <c r="S513" s="195"/>
      <c r="T513" s="196"/>
      <c r="AT513" s="190" t="s">
        <v>194</v>
      </c>
      <c r="AU513" s="190" t="s">
        <v>82</v>
      </c>
      <c r="AV513" s="14" t="s">
        <v>82</v>
      </c>
      <c r="AW513" s="14" t="s">
        <v>30</v>
      </c>
      <c r="AX513" s="14" t="s">
        <v>80</v>
      </c>
      <c r="AY513" s="190" t="s">
        <v>185</v>
      </c>
    </row>
    <row r="514" spans="1:65" s="2" customFormat="1" ht="21.75" customHeight="1">
      <c r="A514" s="33"/>
      <c r="B514" s="167"/>
      <c r="C514" s="213" t="s">
        <v>739</v>
      </c>
      <c r="D514" s="213" t="s">
        <v>454</v>
      </c>
      <c r="E514" s="214" t="s">
        <v>740</v>
      </c>
      <c r="F514" s="215" t="s">
        <v>741</v>
      </c>
      <c r="G514" s="216" t="s">
        <v>514</v>
      </c>
      <c r="H514" s="217">
        <v>1.02</v>
      </c>
      <c r="I514" s="218"/>
      <c r="J514" s="219">
        <f>ROUND(I514*H514,2)</f>
        <v>0</v>
      </c>
      <c r="K514" s="215" t="s">
        <v>191</v>
      </c>
      <c r="L514" s="220"/>
      <c r="M514" s="221" t="s">
        <v>1</v>
      </c>
      <c r="N514" s="222" t="s">
        <v>38</v>
      </c>
      <c r="O514" s="59"/>
      <c r="P514" s="177">
        <f>O514*H514</f>
        <v>0</v>
      </c>
      <c r="Q514" s="177">
        <v>1.78E-2</v>
      </c>
      <c r="R514" s="177">
        <f>Q514*H514</f>
        <v>1.8155999999999999E-2</v>
      </c>
      <c r="S514" s="177">
        <v>0</v>
      </c>
      <c r="T514" s="178">
        <f>S514*H514</f>
        <v>0</v>
      </c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R514" s="179" t="s">
        <v>230</v>
      </c>
      <c r="AT514" s="179" t="s">
        <v>454</v>
      </c>
      <c r="AU514" s="179" t="s">
        <v>82</v>
      </c>
      <c r="AY514" s="18" t="s">
        <v>185</v>
      </c>
      <c r="BE514" s="180">
        <f>IF(N514="základní",J514,0)</f>
        <v>0</v>
      </c>
      <c r="BF514" s="180">
        <f>IF(N514="snížená",J514,0)</f>
        <v>0</v>
      </c>
      <c r="BG514" s="180">
        <f>IF(N514="zákl. přenesená",J514,0)</f>
        <v>0</v>
      </c>
      <c r="BH514" s="180">
        <f>IF(N514="sníž. přenesená",J514,0)</f>
        <v>0</v>
      </c>
      <c r="BI514" s="180">
        <f>IF(N514="nulová",J514,0)</f>
        <v>0</v>
      </c>
      <c r="BJ514" s="18" t="s">
        <v>80</v>
      </c>
      <c r="BK514" s="180">
        <f>ROUND(I514*H514,2)</f>
        <v>0</v>
      </c>
      <c r="BL514" s="18" t="s">
        <v>192</v>
      </c>
      <c r="BM514" s="179" t="s">
        <v>742</v>
      </c>
    </row>
    <row r="515" spans="1:65" s="13" customFormat="1" ht="22.5">
      <c r="B515" s="181"/>
      <c r="D515" s="182" t="s">
        <v>194</v>
      </c>
      <c r="E515" s="183" t="s">
        <v>1</v>
      </c>
      <c r="F515" s="184" t="s">
        <v>652</v>
      </c>
      <c r="H515" s="183" t="s">
        <v>1</v>
      </c>
      <c r="I515" s="185"/>
      <c r="L515" s="181"/>
      <c r="M515" s="186"/>
      <c r="N515" s="187"/>
      <c r="O515" s="187"/>
      <c r="P515" s="187"/>
      <c r="Q515" s="187"/>
      <c r="R515" s="187"/>
      <c r="S515" s="187"/>
      <c r="T515" s="188"/>
      <c r="AT515" s="183" t="s">
        <v>194</v>
      </c>
      <c r="AU515" s="183" t="s">
        <v>82</v>
      </c>
      <c r="AV515" s="13" t="s">
        <v>80</v>
      </c>
      <c r="AW515" s="13" t="s">
        <v>30</v>
      </c>
      <c r="AX515" s="13" t="s">
        <v>73</v>
      </c>
      <c r="AY515" s="183" t="s">
        <v>185</v>
      </c>
    </row>
    <row r="516" spans="1:65" s="14" customFormat="1" ht="11.25">
      <c r="B516" s="189"/>
      <c r="D516" s="182" t="s">
        <v>194</v>
      </c>
      <c r="E516" s="190" t="s">
        <v>1</v>
      </c>
      <c r="F516" s="191" t="s">
        <v>743</v>
      </c>
      <c r="H516" s="192">
        <v>1.02</v>
      </c>
      <c r="I516" s="193"/>
      <c r="L516" s="189"/>
      <c r="M516" s="194"/>
      <c r="N516" s="195"/>
      <c r="O516" s="195"/>
      <c r="P516" s="195"/>
      <c r="Q516" s="195"/>
      <c r="R516" s="195"/>
      <c r="S516" s="195"/>
      <c r="T516" s="196"/>
      <c r="AT516" s="190" t="s">
        <v>194</v>
      </c>
      <c r="AU516" s="190" t="s">
        <v>82</v>
      </c>
      <c r="AV516" s="14" t="s">
        <v>82</v>
      </c>
      <c r="AW516" s="14" t="s">
        <v>30</v>
      </c>
      <c r="AX516" s="14" t="s">
        <v>80</v>
      </c>
      <c r="AY516" s="190" t="s">
        <v>185</v>
      </c>
    </row>
    <row r="517" spans="1:65" s="2" customFormat="1" ht="21.75" customHeight="1">
      <c r="A517" s="33"/>
      <c r="B517" s="167"/>
      <c r="C517" s="168" t="s">
        <v>744</v>
      </c>
      <c r="D517" s="168" t="s">
        <v>187</v>
      </c>
      <c r="E517" s="169" t="s">
        <v>745</v>
      </c>
      <c r="F517" s="170" t="s">
        <v>746</v>
      </c>
      <c r="G517" s="171" t="s">
        <v>514</v>
      </c>
      <c r="H517" s="172">
        <v>12</v>
      </c>
      <c r="I517" s="173"/>
      <c r="J517" s="174">
        <f>ROUND(I517*H517,2)</f>
        <v>0</v>
      </c>
      <c r="K517" s="170" t="s">
        <v>191</v>
      </c>
      <c r="L517" s="34"/>
      <c r="M517" s="175" t="s">
        <v>1</v>
      </c>
      <c r="N517" s="176" t="s">
        <v>38</v>
      </c>
      <c r="O517" s="59"/>
      <c r="P517" s="177">
        <f>O517*H517</f>
        <v>0</v>
      </c>
      <c r="Q517" s="177">
        <v>1.67E-3</v>
      </c>
      <c r="R517" s="177">
        <f>Q517*H517</f>
        <v>2.0040000000000002E-2</v>
      </c>
      <c r="S517" s="177">
        <v>0</v>
      </c>
      <c r="T517" s="178">
        <f>S517*H517</f>
        <v>0</v>
      </c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R517" s="179" t="s">
        <v>192</v>
      </c>
      <c r="AT517" s="179" t="s">
        <v>187</v>
      </c>
      <c r="AU517" s="179" t="s">
        <v>82</v>
      </c>
      <c r="AY517" s="18" t="s">
        <v>185</v>
      </c>
      <c r="BE517" s="180">
        <f>IF(N517="základní",J517,0)</f>
        <v>0</v>
      </c>
      <c r="BF517" s="180">
        <f>IF(N517="snížená",J517,0)</f>
        <v>0</v>
      </c>
      <c r="BG517" s="180">
        <f>IF(N517="zákl. přenesená",J517,0)</f>
        <v>0</v>
      </c>
      <c r="BH517" s="180">
        <f>IF(N517="sníž. přenesená",J517,0)</f>
        <v>0</v>
      </c>
      <c r="BI517" s="180">
        <f>IF(N517="nulová",J517,0)</f>
        <v>0</v>
      </c>
      <c r="BJ517" s="18" t="s">
        <v>80</v>
      </c>
      <c r="BK517" s="180">
        <f>ROUND(I517*H517,2)</f>
        <v>0</v>
      </c>
      <c r="BL517" s="18" t="s">
        <v>192</v>
      </c>
      <c r="BM517" s="179" t="s">
        <v>747</v>
      </c>
    </row>
    <row r="518" spans="1:65" s="13" customFormat="1" ht="22.5">
      <c r="B518" s="181"/>
      <c r="D518" s="182" t="s">
        <v>194</v>
      </c>
      <c r="E518" s="183" t="s">
        <v>1</v>
      </c>
      <c r="F518" s="184" t="s">
        <v>652</v>
      </c>
      <c r="H518" s="183" t="s">
        <v>1</v>
      </c>
      <c r="I518" s="185"/>
      <c r="L518" s="181"/>
      <c r="M518" s="186"/>
      <c r="N518" s="187"/>
      <c r="O518" s="187"/>
      <c r="P518" s="187"/>
      <c r="Q518" s="187"/>
      <c r="R518" s="187"/>
      <c r="S518" s="187"/>
      <c r="T518" s="188"/>
      <c r="AT518" s="183" t="s">
        <v>194</v>
      </c>
      <c r="AU518" s="183" t="s">
        <v>82</v>
      </c>
      <c r="AV518" s="13" t="s">
        <v>80</v>
      </c>
      <c r="AW518" s="13" t="s">
        <v>30</v>
      </c>
      <c r="AX518" s="13" t="s">
        <v>73</v>
      </c>
      <c r="AY518" s="183" t="s">
        <v>185</v>
      </c>
    </row>
    <row r="519" spans="1:65" s="14" customFormat="1" ht="11.25">
      <c r="B519" s="189"/>
      <c r="D519" s="182" t="s">
        <v>194</v>
      </c>
      <c r="E519" s="190" t="s">
        <v>1</v>
      </c>
      <c r="F519" s="191" t="s">
        <v>748</v>
      </c>
      <c r="H519" s="192">
        <v>12</v>
      </c>
      <c r="I519" s="193"/>
      <c r="L519" s="189"/>
      <c r="M519" s="194"/>
      <c r="N519" s="195"/>
      <c r="O519" s="195"/>
      <c r="P519" s="195"/>
      <c r="Q519" s="195"/>
      <c r="R519" s="195"/>
      <c r="S519" s="195"/>
      <c r="T519" s="196"/>
      <c r="AT519" s="190" t="s">
        <v>194</v>
      </c>
      <c r="AU519" s="190" t="s">
        <v>82</v>
      </c>
      <c r="AV519" s="14" t="s">
        <v>82</v>
      </c>
      <c r="AW519" s="14" t="s">
        <v>30</v>
      </c>
      <c r="AX519" s="14" t="s">
        <v>80</v>
      </c>
      <c r="AY519" s="190" t="s">
        <v>185</v>
      </c>
    </row>
    <row r="520" spans="1:65" s="2" customFormat="1" ht="16.5" customHeight="1">
      <c r="A520" s="33"/>
      <c r="B520" s="167"/>
      <c r="C520" s="213" t="s">
        <v>749</v>
      </c>
      <c r="D520" s="213" t="s">
        <v>454</v>
      </c>
      <c r="E520" s="214" t="s">
        <v>750</v>
      </c>
      <c r="F520" s="215" t="s">
        <v>751</v>
      </c>
      <c r="G520" s="216" t="s">
        <v>514</v>
      </c>
      <c r="H520" s="217">
        <v>10.199999999999999</v>
      </c>
      <c r="I520" s="218"/>
      <c r="J520" s="219">
        <f>ROUND(I520*H520,2)</f>
        <v>0</v>
      </c>
      <c r="K520" s="215" t="s">
        <v>191</v>
      </c>
      <c r="L520" s="220"/>
      <c r="M520" s="221" t="s">
        <v>1</v>
      </c>
      <c r="N520" s="222" t="s">
        <v>38</v>
      </c>
      <c r="O520" s="59"/>
      <c r="P520" s="177">
        <f>O520*H520</f>
        <v>0</v>
      </c>
      <c r="Q520" s="177">
        <v>1.41E-2</v>
      </c>
      <c r="R520" s="177">
        <f>Q520*H520</f>
        <v>0.14381999999999998</v>
      </c>
      <c r="S520" s="177">
        <v>0</v>
      </c>
      <c r="T520" s="178">
        <f>S520*H520</f>
        <v>0</v>
      </c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R520" s="179" t="s">
        <v>230</v>
      </c>
      <c r="AT520" s="179" t="s">
        <v>454</v>
      </c>
      <c r="AU520" s="179" t="s">
        <v>82</v>
      </c>
      <c r="AY520" s="18" t="s">
        <v>185</v>
      </c>
      <c r="BE520" s="180">
        <f>IF(N520="základní",J520,0)</f>
        <v>0</v>
      </c>
      <c r="BF520" s="180">
        <f>IF(N520="snížená",J520,0)</f>
        <v>0</v>
      </c>
      <c r="BG520" s="180">
        <f>IF(N520="zákl. přenesená",J520,0)</f>
        <v>0</v>
      </c>
      <c r="BH520" s="180">
        <f>IF(N520="sníž. přenesená",J520,0)</f>
        <v>0</v>
      </c>
      <c r="BI520" s="180">
        <f>IF(N520="nulová",J520,0)</f>
        <v>0</v>
      </c>
      <c r="BJ520" s="18" t="s">
        <v>80</v>
      </c>
      <c r="BK520" s="180">
        <f>ROUND(I520*H520,2)</f>
        <v>0</v>
      </c>
      <c r="BL520" s="18" t="s">
        <v>192</v>
      </c>
      <c r="BM520" s="179" t="s">
        <v>752</v>
      </c>
    </row>
    <row r="521" spans="1:65" s="13" customFormat="1" ht="22.5">
      <c r="B521" s="181"/>
      <c r="D521" s="182" t="s">
        <v>194</v>
      </c>
      <c r="E521" s="183" t="s">
        <v>1</v>
      </c>
      <c r="F521" s="184" t="s">
        <v>652</v>
      </c>
      <c r="H521" s="183" t="s">
        <v>1</v>
      </c>
      <c r="I521" s="185"/>
      <c r="L521" s="181"/>
      <c r="M521" s="186"/>
      <c r="N521" s="187"/>
      <c r="O521" s="187"/>
      <c r="P521" s="187"/>
      <c r="Q521" s="187"/>
      <c r="R521" s="187"/>
      <c r="S521" s="187"/>
      <c r="T521" s="188"/>
      <c r="AT521" s="183" t="s">
        <v>194</v>
      </c>
      <c r="AU521" s="183" t="s">
        <v>82</v>
      </c>
      <c r="AV521" s="13" t="s">
        <v>80</v>
      </c>
      <c r="AW521" s="13" t="s">
        <v>30</v>
      </c>
      <c r="AX521" s="13" t="s">
        <v>73</v>
      </c>
      <c r="AY521" s="183" t="s">
        <v>185</v>
      </c>
    </row>
    <row r="522" spans="1:65" s="14" customFormat="1" ht="11.25">
      <c r="B522" s="189"/>
      <c r="D522" s="182" t="s">
        <v>194</v>
      </c>
      <c r="E522" s="190" t="s">
        <v>1</v>
      </c>
      <c r="F522" s="191" t="s">
        <v>738</v>
      </c>
      <c r="H522" s="192">
        <v>10.199999999999999</v>
      </c>
      <c r="I522" s="193"/>
      <c r="L522" s="189"/>
      <c r="M522" s="194"/>
      <c r="N522" s="195"/>
      <c r="O522" s="195"/>
      <c r="P522" s="195"/>
      <c r="Q522" s="195"/>
      <c r="R522" s="195"/>
      <c r="S522" s="195"/>
      <c r="T522" s="196"/>
      <c r="AT522" s="190" t="s">
        <v>194</v>
      </c>
      <c r="AU522" s="190" t="s">
        <v>82</v>
      </c>
      <c r="AV522" s="14" t="s">
        <v>82</v>
      </c>
      <c r="AW522" s="14" t="s">
        <v>30</v>
      </c>
      <c r="AX522" s="14" t="s">
        <v>80</v>
      </c>
      <c r="AY522" s="190" t="s">
        <v>185</v>
      </c>
    </row>
    <row r="523" spans="1:65" s="2" customFormat="1" ht="16.5" customHeight="1">
      <c r="A523" s="33"/>
      <c r="B523" s="167"/>
      <c r="C523" s="213" t="s">
        <v>753</v>
      </c>
      <c r="D523" s="213" t="s">
        <v>454</v>
      </c>
      <c r="E523" s="214" t="s">
        <v>754</v>
      </c>
      <c r="F523" s="215" t="s">
        <v>755</v>
      </c>
      <c r="G523" s="216" t="s">
        <v>514</v>
      </c>
      <c r="H523" s="217">
        <v>2.04</v>
      </c>
      <c r="I523" s="218"/>
      <c r="J523" s="219">
        <f>ROUND(I523*H523,2)</f>
        <v>0</v>
      </c>
      <c r="K523" s="215" t="s">
        <v>191</v>
      </c>
      <c r="L523" s="220"/>
      <c r="M523" s="221" t="s">
        <v>1</v>
      </c>
      <c r="N523" s="222" t="s">
        <v>38</v>
      </c>
      <c r="O523" s="59"/>
      <c r="P523" s="177">
        <f>O523*H523</f>
        <v>0</v>
      </c>
      <c r="Q523" s="177">
        <v>1.12E-2</v>
      </c>
      <c r="R523" s="177">
        <f>Q523*H523</f>
        <v>2.2848E-2</v>
      </c>
      <c r="S523" s="177">
        <v>0</v>
      </c>
      <c r="T523" s="178">
        <f>S523*H523</f>
        <v>0</v>
      </c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R523" s="179" t="s">
        <v>230</v>
      </c>
      <c r="AT523" s="179" t="s">
        <v>454</v>
      </c>
      <c r="AU523" s="179" t="s">
        <v>82</v>
      </c>
      <c r="AY523" s="18" t="s">
        <v>185</v>
      </c>
      <c r="BE523" s="180">
        <f>IF(N523="základní",J523,0)</f>
        <v>0</v>
      </c>
      <c r="BF523" s="180">
        <f>IF(N523="snížená",J523,0)</f>
        <v>0</v>
      </c>
      <c r="BG523" s="180">
        <f>IF(N523="zákl. přenesená",J523,0)</f>
        <v>0</v>
      </c>
      <c r="BH523" s="180">
        <f>IF(N523="sníž. přenesená",J523,0)</f>
        <v>0</v>
      </c>
      <c r="BI523" s="180">
        <f>IF(N523="nulová",J523,0)</f>
        <v>0</v>
      </c>
      <c r="BJ523" s="18" t="s">
        <v>80</v>
      </c>
      <c r="BK523" s="180">
        <f>ROUND(I523*H523,2)</f>
        <v>0</v>
      </c>
      <c r="BL523" s="18" t="s">
        <v>192</v>
      </c>
      <c r="BM523" s="179" t="s">
        <v>756</v>
      </c>
    </row>
    <row r="524" spans="1:65" s="13" customFormat="1" ht="22.5">
      <c r="B524" s="181"/>
      <c r="D524" s="182" t="s">
        <v>194</v>
      </c>
      <c r="E524" s="183" t="s">
        <v>1</v>
      </c>
      <c r="F524" s="184" t="s">
        <v>652</v>
      </c>
      <c r="H524" s="183" t="s">
        <v>1</v>
      </c>
      <c r="I524" s="185"/>
      <c r="L524" s="181"/>
      <c r="M524" s="186"/>
      <c r="N524" s="187"/>
      <c r="O524" s="187"/>
      <c r="P524" s="187"/>
      <c r="Q524" s="187"/>
      <c r="R524" s="187"/>
      <c r="S524" s="187"/>
      <c r="T524" s="188"/>
      <c r="AT524" s="183" t="s">
        <v>194</v>
      </c>
      <c r="AU524" s="183" t="s">
        <v>82</v>
      </c>
      <c r="AV524" s="13" t="s">
        <v>80</v>
      </c>
      <c r="AW524" s="13" t="s">
        <v>30</v>
      </c>
      <c r="AX524" s="13" t="s">
        <v>73</v>
      </c>
      <c r="AY524" s="183" t="s">
        <v>185</v>
      </c>
    </row>
    <row r="525" spans="1:65" s="14" customFormat="1" ht="11.25">
      <c r="B525" s="189"/>
      <c r="D525" s="182" t="s">
        <v>194</v>
      </c>
      <c r="E525" s="190" t="s">
        <v>1</v>
      </c>
      <c r="F525" s="191" t="s">
        <v>757</v>
      </c>
      <c r="H525" s="192">
        <v>2.04</v>
      </c>
      <c r="I525" s="193"/>
      <c r="L525" s="189"/>
      <c r="M525" s="194"/>
      <c r="N525" s="195"/>
      <c r="O525" s="195"/>
      <c r="P525" s="195"/>
      <c r="Q525" s="195"/>
      <c r="R525" s="195"/>
      <c r="S525" s="195"/>
      <c r="T525" s="196"/>
      <c r="AT525" s="190" t="s">
        <v>194</v>
      </c>
      <c r="AU525" s="190" t="s">
        <v>82</v>
      </c>
      <c r="AV525" s="14" t="s">
        <v>82</v>
      </c>
      <c r="AW525" s="14" t="s">
        <v>30</v>
      </c>
      <c r="AX525" s="14" t="s">
        <v>80</v>
      </c>
      <c r="AY525" s="190" t="s">
        <v>185</v>
      </c>
    </row>
    <row r="526" spans="1:65" s="2" customFormat="1" ht="21.75" customHeight="1">
      <c r="A526" s="33"/>
      <c r="B526" s="167"/>
      <c r="C526" s="168" t="s">
        <v>758</v>
      </c>
      <c r="D526" s="168" t="s">
        <v>187</v>
      </c>
      <c r="E526" s="169" t="s">
        <v>759</v>
      </c>
      <c r="F526" s="170" t="s">
        <v>760</v>
      </c>
      <c r="G526" s="171" t="s">
        <v>514</v>
      </c>
      <c r="H526" s="172">
        <v>1</v>
      </c>
      <c r="I526" s="173"/>
      <c r="J526" s="174">
        <f>ROUND(I526*H526,2)</f>
        <v>0</v>
      </c>
      <c r="K526" s="170" t="s">
        <v>191</v>
      </c>
      <c r="L526" s="34"/>
      <c r="M526" s="175" t="s">
        <v>1</v>
      </c>
      <c r="N526" s="176" t="s">
        <v>38</v>
      </c>
      <c r="O526" s="59"/>
      <c r="P526" s="177">
        <f>O526*H526</f>
        <v>0</v>
      </c>
      <c r="Q526" s="177">
        <v>2.96E-3</v>
      </c>
      <c r="R526" s="177">
        <f>Q526*H526</f>
        <v>2.96E-3</v>
      </c>
      <c r="S526" s="177">
        <v>0</v>
      </c>
      <c r="T526" s="178">
        <f>S526*H526</f>
        <v>0</v>
      </c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R526" s="179" t="s">
        <v>192</v>
      </c>
      <c r="AT526" s="179" t="s">
        <v>187</v>
      </c>
      <c r="AU526" s="179" t="s">
        <v>82</v>
      </c>
      <c r="AY526" s="18" t="s">
        <v>185</v>
      </c>
      <c r="BE526" s="180">
        <f>IF(N526="základní",J526,0)</f>
        <v>0</v>
      </c>
      <c r="BF526" s="180">
        <f>IF(N526="snížená",J526,0)</f>
        <v>0</v>
      </c>
      <c r="BG526" s="180">
        <f>IF(N526="zákl. přenesená",J526,0)</f>
        <v>0</v>
      </c>
      <c r="BH526" s="180">
        <f>IF(N526="sníž. přenesená",J526,0)</f>
        <v>0</v>
      </c>
      <c r="BI526" s="180">
        <f>IF(N526="nulová",J526,0)</f>
        <v>0</v>
      </c>
      <c r="BJ526" s="18" t="s">
        <v>80</v>
      </c>
      <c r="BK526" s="180">
        <f>ROUND(I526*H526,2)</f>
        <v>0</v>
      </c>
      <c r="BL526" s="18" t="s">
        <v>192</v>
      </c>
      <c r="BM526" s="179" t="s">
        <v>761</v>
      </c>
    </row>
    <row r="527" spans="1:65" s="13" customFormat="1" ht="22.5">
      <c r="B527" s="181"/>
      <c r="D527" s="182" t="s">
        <v>194</v>
      </c>
      <c r="E527" s="183" t="s">
        <v>1</v>
      </c>
      <c r="F527" s="184" t="s">
        <v>652</v>
      </c>
      <c r="H527" s="183" t="s">
        <v>1</v>
      </c>
      <c r="I527" s="185"/>
      <c r="L527" s="181"/>
      <c r="M527" s="186"/>
      <c r="N527" s="187"/>
      <c r="O527" s="187"/>
      <c r="P527" s="187"/>
      <c r="Q527" s="187"/>
      <c r="R527" s="187"/>
      <c r="S527" s="187"/>
      <c r="T527" s="188"/>
      <c r="AT527" s="183" t="s">
        <v>194</v>
      </c>
      <c r="AU527" s="183" t="s">
        <v>82</v>
      </c>
      <c r="AV527" s="13" t="s">
        <v>80</v>
      </c>
      <c r="AW527" s="13" t="s">
        <v>30</v>
      </c>
      <c r="AX527" s="13" t="s">
        <v>73</v>
      </c>
      <c r="AY527" s="183" t="s">
        <v>185</v>
      </c>
    </row>
    <row r="528" spans="1:65" s="14" customFormat="1" ht="11.25">
      <c r="B528" s="189"/>
      <c r="D528" s="182" t="s">
        <v>194</v>
      </c>
      <c r="E528" s="190" t="s">
        <v>1</v>
      </c>
      <c r="F528" s="191" t="s">
        <v>80</v>
      </c>
      <c r="H528" s="192">
        <v>1</v>
      </c>
      <c r="I528" s="193"/>
      <c r="L528" s="189"/>
      <c r="M528" s="194"/>
      <c r="N528" s="195"/>
      <c r="O528" s="195"/>
      <c r="P528" s="195"/>
      <c r="Q528" s="195"/>
      <c r="R528" s="195"/>
      <c r="S528" s="195"/>
      <c r="T528" s="196"/>
      <c r="AT528" s="190" t="s">
        <v>194</v>
      </c>
      <c r="AU528" s="190" t="s">
        <v>82</v>
      </c>
      <c r="AV528" s="14" t="s">
        <v>82</v>
      </c>
      <c r="AW528" s="14" t="s">
        <v>30</v>
      </c>
      <c r="AX528" s="14" t="s">
        <v>80</v>
      </c>
      <c r="AY528" s="190" t="s">
        <v>185</v>
      </c>
    </row>
    <row r="529" spans="1:65" s="2" customFormat="1" ht="21.75" customHeight="1">
      <c r="A529" s="33"/>
      <c r="B529" s="167"/>
      <c r="C529" s="213" t="s">
        <v>762</v>
      </c>
      <c r="D529" s="213" t="s">
        <v>454</v>
      </c>
      <c r="E529" s="214" t="s">
        <v>763</v>
      </c>
      <c r="F529" s="215" t="s">
        <v>764</v>
      </c>
      <c r="G529" s="216" t="s">
        <v>514</v>
      </c>
      <c r="H529" s="217">
        <v>1.02</v>
      </c>
      <c r="I529" s="218"/>
      <c r="J529" s="219">
        <f>ROUND(I529*H529,2)</f>
        <v>0</v>
      </c>
      <c r="K529" s="215" t="s">
        <v>191</v>
      </c>
      <c r="L529" s="220"/>
      <c r="M529" s="221" t="s">
        <v>1</v>
      </c>
      <c r="N529" s="222" t="s">
        <v>38</v>
      </c>
      <c r="O529" s="59"/>
      <c r="P529" s="177">
        <f>O529*H529</f>
        <v>0</v>
      </c>
      <c r="Q529" s="177">
        <v>1.3899999999999999E-2</v>
      </c>
      <c r="R529" s="177">
        <f>Q529*H529</f>
        <v>1.4178E-2</v>
      </c>
      <c r="S529" s="177">
        <v>0</v>
      </c>
      <c r="T529" s="178">
        <f>S529*H529</f>
        <v>0</v>
      </c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R529" s="179" t="s">
        <v>230</v>
      </c>
      <c r="AT529" s="179" t="s">
        <v>454</v>
      </c>
      <c r="AU529" s="179" t="s">
        <v>82</v>
      </c>
      <c r="AY529" s="18" t="s">
        <v>185</v>
      </c>
      <c r="BE529" s="180">
        <f>IF(N529="základní",J529,0)</f>
        <v>0</v>
      </c>
      <c r="BF529" s="180">
        <f>IF(N529="snížená",J529,0)</f>
        <v>0</v>
      </c>
      <c r="BG529" s="180">
        <f>IF(N529="zákl. přenesená",J529,0)</f>
        <v>0</v>
      </c>
      <c r="BH529" s="180">
        <f>IF(N529="sníž. přenesená",J529,0)</f>
        <v>0</v>
      </c>
      <c r="BI529" s="180">
        <f>IF(N529="nulová",J529,0)</f>
        <v>0</v>
      </c>
      <c r="BJ529" s="18" t="s">
        <v>80</v>
      </c>
      <c r="BK529" s="180">
        <f>ROUND(I529*H529,2)</f>
        <v>0</v>
      </c>
      <c r="BL529" s="18" t="s">
        <v>192</v>
      </c>
      <c r="BM529" s="179" t="s">
        <v>765</v>
      </c>
    </row>
    <row r="530" spans="1:65" s="13" customFormat="1" ht="22.5">
      <c r="B530" s="181"/>
      <c r="D530" s="182" t="s">
        <v>194</v>
      </c>
      <c r="E530" s="183" t="s">
        <v>1</v>
      </c>
      <c r="F530" s="184" t="s">
        <v>652</v>
      </c>
      <c r="H530" s="183" t="s">
        <v>1</v>
      </c>
      <c r="I530" s="185"/>
      <c r="L530" s="181"/>
      <c r="M530" s="186"/>
      <c r="N530" s="187"/>
      <c r="O530" s="187"/>
      <c r="P530" s="187"/>
      <c r="Q530" s="187"/>
      <c r="R530" s="187"/>
      <c r="S530" s="187"/>
      <c r="T530" s="188"/>
      <c r="AT530" s="183" t="s">
        <v>194</v>
      </c>
      <c r="AU530" s="183" t="s">
        <v>82</v>
      </c>
      <c r="AV530" s="13" t="s">
        <v>80</v>
      </c>
      <c r="AW530" s="13" t="s">
        <v>30</v>
      </c>
      <c r="AX530" s="13" t="s">
        <v>73</v>
      </c>
      <c r="AY530" s="183" t="s">
        <v>185</v>
      </c>
    </row>
    <row r="531" spans="1:65" s="14" customFormat="1" ht="11.25">
      <c r="B531" s="189"/>
      <c r="D531" s="182" t="s">
        <v>194</v>
      </c>
      <c r="E531" s="190" t="s">
        <v>1</v>
      </c>
      <c r="F531" s="191" t="s">
        <v>743</v>
      </c>
      <c r="H531" s="192">
        <v>1.02</v>
      </c>
      <c r="I531" s="193"/>
      <c r="L531" s="189"/>
      <c r="M531" s="194"/>
      <c r="N531" s="195"/>
      <c r="O531" s="195"/>
      <c r="P531" s="195"/>
      <c r="Q531" s="195"/>
      <c r="R531" s="195"/>
      <c r="S531" s="195"/>
      <c r="T531" s="196"/>
      <c r="AT531" s="190" t="s">
        <v>194</v>
      </c>
      <c r="AU531" s="190" t="s">
        <v>82</v>
      </c>
      <c r="AV531" s="14" t="s">
        <v>82</v>
      </c>
      <c r="AW531" s="14" t="s">
        <v>30</v>
      </c>
      <c r="AX531" s="14" t="s">
        <v>80</v>
      </c>
      <c r="AY531" s="190" t="s">
        <v>185</v>
      </c>
    </row>
    <row r="532" spans="1:65" s="2" customFormat="1" ht="21.75" customHeight="1">
      <c r="A532" s="33"/>
      <c r="B532" s="167"/>
      <c r="C532" s="168" t="s">
        <v>766</v>
      </c>
      <c r="D532" s="168" t="s">
        <v>187</v>
      </c>
      <c r="E532" s="169" t="s">
        <v>767</v>
      </c>
      <c r="F532" s="170" t="s">
        <v>768</v>
      </c>
      <c r="G532" s="171" t="s">
        <v>514</v>
      </c>
      <c r="H532" s="172">
        <v>8</v>
      </c>
      <c r="I532" s="173"/>
      <c r="J532" s="174">
        <f>ROUND(I532*H532,2)</f>
        <v>0</v>
      </c>
      <c r="K532" s="170" t="s">
        <v>191</v>
      </c>
      <c r="L532" s="34"/>
      <c r="M532" s="175" t="s">
        <v>1</v>
      </c>
      <c r="N532" s="176" t="s">
        <v>38</v>
      </c>
      <c r="O532" s="59"/>
      <c r="P532" s="177">
        <f>O532*H532</f>
        <v>0</v>
      </c>
      <c r="Q532" s="177">
        <v>1.7099999999999999E-3</v>
      </c>
      <c r="R532" s="177">
        <f>Q532*H532</f>
        <v>1.3679999999999999E-2</v>
      </c>
      <c r="S532" s="177">
        <v>0</v>
      </c>
      <c r="T532" s="178">
        <f>S532*H532</f>
        <v>0</v>
      </c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R532" s="179" t="s">
        <v>192</v>
      </c>
      <c r="AT532" s="179" t="s">
        <v>187</v>
      </c>
      <c r="AU532" s="179" t="s">
        <v>82</v>
      </c>
      <c r="AY532" s="18" t="s">
        <v>185</v>
      </c>
      <c r="BE532" s="180">
        <f>IF(N532="základní",J532,0)</f>
        <v>0</v>
      </c>
      <c r="BF532" s="180">
        <f>IF(N532="snížená",J532,0)</f>
        <v>0</v>
      </c>
      <c r="BG532" s="180">
        <f>IF(N532="zákl. přenesená",J532,0)</f>
        <v>0</v>
      </c>
      <c r="BH532" s="180">
        <f>IF(N532="sníž. přenesená",J532,0)</f>
        <v>0</v>
      </c>
      <c r="BI532" s="180">
        <f>IF(N532="nulová",J532,0)</f>
        <v>0</v>
      </c>
      <c r="BJ532" s="18" t="s">
        <v>80</v>
      </c>
      <c r="BK532" s="180">
        <f>ROUND(I532*H532,2)</f>
        <v>0</v>
      </c>
      <c r="BL532" s="18" t="s">
        <v>192</v>
      </c>
      <c r="BM532" s="179" t="s">
        <v>769</v>
      </c>
    </row>
    <row r="533" spans="1:65" s="13" customFormat="1" ht="22.5">
      <c r="B533" s="181"/>
      <c r="D533" s="182" t="s">
        <v>194</v>
      </c>
      <c r="E533" s="183" t="s">
        <v>1</v>
      </c>
      <c r="F533" s="184" t="s">
        <v>652</v>
      </c>
      <c r="H533" s="183" t="s">
        <v>1</v>
      </c>
      <c r="I533" s="185"/>
      <c r="L533" s="181"/>
      <c r="M533" s="186"/>
      <c r="N533" s="187"/>
      <c r="O533" s="187"/>
      <c r="P533" s="187"/>
      <c r="Q533" s="187"/>
      <c r="R533" s="187"/>
      <c r="S533" s="187"/>
      <c r="T533" s="188"/>
      <c r="AT533" s="183" t="s">
        <v>194</v>
      </c>
      <c r="AU533" s="183" t="s">
        <v>82</v>
      </c>
      <c r="AV533" s="13" t="s">
        <v>80</v>
      </c>
      <c r="AW533" s="13" t="s">
        <v>30</v>
      </c>
      <c r="AX533" s="13" t="s">
        <v>73</v>
      </c>
      <c r="AY533" s="183" t="s">
        <v>185</v>
      </c>
    </row>
    <row r="534" spans="1:65" s="14" customFormat="1" ht="11.25">
      <c r="B534" s="189"/>
      <c r="D534" s="182" t="s">
        <v>194</v>
      </c>
      <c r="E534" s="190" t="s">
        <v>1</v>
      </c>
      <c r="F534" s="191" t="s">
        <v>230</v>
      </c>
      <c r="H534" s="192">
        <v>8</v>
      </c>
      <c r="I534" s="193"/>
      <c r="L534" s="189"/>
      <c r="M534" s="194"/>
      <c r="N534" s="195"/>
      <c r="O534" s="195"/>
      <c r="P534" s="195"/>
      <c r="Q534" s="195"/>
      <c r="R534" s="195"/>
      <c r="S534" s="195"/>
      <c r="T534" s="196"/>
      <c r="AT534" s="190" t="s">
        <v>194</v>
      </c>
      <c r="AU534" s="190" t="s">
        <v>82</v>
      </c>
      <c r="AV534" s="14" t="s">
        <v>82</v>
      </c>
      <c r="AW534" s="14" t="s">
        <v>30</v>
      </c>
      <c r="AX534" s="14" t="s">
        <v>80</v>
      </c>
      <c r="AY534" s="190" t="s">
        <v>185</v>
      </c>
    </row>
    <row r="535" spans="1:65" s="2" customFormat="1" ht="21.75" customHeight="1">
      <c r="A535" s="33"/>
      <c r="B535" s="167"/>
      <c r="C535" s="213" t="s">
        <v>770</v>
      </c>
      <c r="D535" s="213" t="s">
        <v>454</v>
      </c>
      <c r="E535" s="214" t="s">
        <v>771</v>
      </c>
      <c r="F535" s="215" t="s">
        <v>772</v>
      </c>
      <c r="G535" s="216" t="s">
        <v>514</v>
      </c>
      <c r="H535" s="217">
        <v>8.16</v>
      </c>
      <c r="I535" s="218"/>
      <c r="J535" s="219">
        <f>ROUND(I535*H535,2)</f>
        <v>0</v>
      </c>
      <c r="K535" s="215" t="s">
        <v>191</v>
      </c>
      <c r="L535" s="220"/>
      <c r="M535" s="221" t="s">
        <v>1</v>
      </c>
      <c r="N535" s="222" t="s">
        <v>38</v>
      </c>
      <c r="O535" s="59"/>
      <c r="P535" s="177">
        <f>O535*H535</f>
        <v>0</v>
      </c>
      <c r="Q535" s="177">
        <v>1.49E-2</v>
      </c>
      <c r="R535" s="177">
        <f>Q535*H535</f>
        <v>0.121584</v>
      </c>
      <c r="S535" s="177">
        <v>0</v>
      </c>
      <c r="T535" s="178">
        <f>S535*H535</f>
        <v>0</v>
      </c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R535" s="179" t="s">
        <v>230</v>
      </c>
      <c r="AT535" s="179" t="s">
        <v>454</v>
      </c>
      <c r="AU535" s="179" t="s">
        <v>82</v>
      </c>
      <c r="AY535" s="18" t="s">
        <v>185</v>
      </c>
      <c r="BE535" s="180">
        <f>IF(N535="základní",J535,0)</f>
        <v>0</v>
      </c>
      <c r="BF535" s="180">
        <f>IF(N535="snížená",J535,0)</f>
        <v>0</v>
      </c>
      <c r="BG535" s="180">
        <f>IF(N535="zákl. přenesená",J535,0)</f>
        <v>0</v>
      </c>
      <c r="BH535" s="180">
        <f>IF(N535="sníž. přenesená",J535,0)</f>
        <v>0</v>
      </c>
      <c r="BI535" s="180">
        <f>IF(N535="nulová",J535,0)</f>
        <v>0</v>
      </c>
      <c r="BJ535" s="18" t="s">
        <v>80</v>
      </c>
      <c r="BK535" s="180">
        <f>ROUND(I535*H535,2)</f>
        <v>0</v>
      </c>
      <c r="BL535" s="18" t="s">
        <v>192</v>
      </c>
      <c r="BM535" s="179" t="s">
        <v>773</v>
      </c>
    </row>
    <row r="536" spans="1:65" s="13" customFormat="1" ht="22.5">
      <c r="B536" s="181"/>
      <c r="D536" s="182" t="s">
        <v>194</v>
      </c>
      <c r="E536" s="183" t="s">
        <v>1</v>
      </c>
      <c r="F536" s="184" t="s">
        <v>652</v>
      </c>
      <c r="H536" s="183" t="s">
        <v>1</v>
      </c>
      <c r="I536" s="185"/>
      <c r="L536" s="181"/>
      <c r="M536" s="186"/>
      <c r="N536" s="187"/>
      <c r="O536" s="187"/>
      <c r="P536" s="187"/>
      <c r="Q536" s="187"/>
      <c r="R536" s="187"/>
      <c r="S536" s="187"/>
      <c r="T536" s="188"/>
      <c r="AT536" s="183" t="s">
        <v>194</v>
      </c>
      <c r="AU536" s="183" t="s">
        <v>82</v>
      </c>
      <c r="AV536" s="13" t="s">
        <v>80</v>
      </c>
      <c r="AW536" s="13" t="s">
        <v>30</v>
      </c>
      <c r="AX536" s="13" t="s">
        <v>73</v>
      </c>
      <c r="AY536" s="183" t="s">
        <v>185</v>
      </c>
    </row>
    <row r="537" spans="1:65" s="14" customFormat="1" ht="11.25">
      <c r="B537" s="189"/>
      <c r="D537" s="182" t="s">
        <v>194</v>
      </c>
      <c r="E537" s="190" t="s">
        <v>1</v>
      </c>
      <c r="F537" s="191" t="s">
        <v>774</v>
      </c>
      <c r="H537" s="192">
        <v>8.16</v>
      </c>
      <c r="I537" s="193"/>
      <c r="L537" s="189"/>
      <c r="M537" s="194"/>
      <c r="N537" s="195"/>
      <c r="O537" s="195"/>
      <c r="P537" s="195"/>
      <c r="Q537" s="195"/>
      <c r="R537" s="195"/>
      <c r="S537" s="195"/>
      <c r="T537" s="196"/>
      <c r="AT537" s="190" t="s">
        <v>194</v>
      </c>
      <c r="AU537" s="190" t="s">
        <v>82</v>
      </c>
      <c r="AV537" s="14" t="s">
        <v>82</v>
      </c>
      <c r="AW537" s="14" t="s">
        <v>30</v>
      </c>
      <c r="AX537" s="14" t="s">
        <v>80</v>
      </c>
      <c r="AY537" s="190" t="s">
        <v>185</v>
      </c>
    </row>
    <row r="538" spans="1:65" s="2" customFormat="1" ht="21.75" customHeight="1">
      <c r="A538" s="33"/>
      <c r="B538" s="167"/>
      <c r="C538" s="168" t="s">
        <v>775</v>
      </c>
      <c r="D538" s="168" t="s">
        <v>187</v>
      </c>
      <c r="E538" s="169" t="s">
        <v>776</v>
      </c>
      <c r="F538" s="170" t="s">
        <v>777</v>
      </c>
      <c r="G538" s="171" t="s">
        <v>514</v>
      </c>
      <c r="H538" s="172">
        <v>4</v>
      </c>
      <c r="I538" s="173"/>
      <c r="J538" s="174">
        <f>ROUND(I538*H538,2)</f>
        <v>0</v>
      </c>
      <c r="K538" s="170" t="s">
        <v>191</v>
      </c>
      <c r="L538" s="34"/>
      <c r="M538" s="175" t="s">
        <v>1</v>
      </c>
      <c r="N538" s="176" t="s">
        <v>38</v>
      </c>
      <c r="O538" s="59"/>
      <c r="P538" s="177">
        <f>O538*H538</f>
        <v>0</v>
      </c>
      <c r="Q538" s="177">
        <v>3.8E-3</v>
      </c>
      <c r="R538" s="177">
        <f>Q538*H538</f>
        <v>1.52E-2</v>
      </c>
      <c r="S538" s="177">
        <v>0</v>
      </c>
      <c r="T538" s="178">
        <f>S538*H538</f>
        <v>0</v>
      </c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R538" s="179" t="s">
        <v>192</v>
      </c>
      <c r="AT538" s="179" t="s">
        <v>187</v>
      </c>
      <c r="AU538" s="179" t="s">
        <v>82</v>
      </c>
      <c r="AY538" s="18" t="s">
        <v>185</v>
      </c>
      <c r="BE538" s="180">
        <f>IF(N538="základní",J538,0)</f>
        <v>0</v>
      </c>
      <c r="BF538" s="180">
        <f>IF(N538="snížená",J538,0)</f>
        <v>0</v>
      </c>
      <c r="BG538" s="180">
        <f>IF(N538="zákl. přenesená",J538,0)</f>
        <v>0</v>
      </c>
      <c r="BH538" s="180">
        <f>IF(N538="sníž. přenesená",J538,0)</f>
        <v>0</v>
      </c>
      <c r="BI538" s="180">
        <f>IF(N538="nulová",J538,0)</f>
        <v>0</v>
      </c>
      <c r="BJ538" s="18" t="s">
        <v>80</v>
      </c>
      <c r="BK538" s="180">
        <f>ROUND(I538*H538,2)</f>
        <v>0</v>
      </c>
      <c r="BL538" s="18" t="s">
        <v>192</v>
      </c>
      <c r="BM538" s="179" t="s">
        <v>778</v>
      </c>
    </row>
    <row r="539" spans="1:65" s="13" customFormat="1" ht="22.5">
      <c r="B539" s="181"/>
      <c r="D539" s="182" t="s">
        <v>194</v>
      </c>
      <c r="E539" s="183" t="s">
        <v>1</v>
      </c>
      <c r="F539" s="184" t="s">
        <v>652</v>
      </c>
      <c r="H539" s="183" t="s">
        <v>1</v>
      </c>
      <c r="I539" s="185"/>
      <c r="L539" s="181"/>
      <c r="M539" s="186"/>
      <c r="N539" s="187"/>
      <c r="O539" s="187"/>
      <c r="P539" s="187"/>
      <c r="Q539" s="187"/>
      <c r="R539" s="187"/>
      <c r="S539" s="187"/>
      <c r="T539" s="188"/>
      <c r="AT539" s="183" t="s">
        <v>194</v>
      </c>
      <c r="AU539" s="183" t="s">
        <v>82</v>
      </c>
      <c r="AV539" s="13" t="s">
        <v>80</v>
      </c>
      <c r="AW539" s="13" t="s">
        <v>30</v>
      </c>
      <c r="AX539" s="13" t="s">
        <v>73</v>
      </c>
      <c r="AY539" s="183" t="s">
        <v>185</v>
      </c>
    </row>
    <row r="540" spans="1:65" s="14" customFormat="1" ht="11.25">
      <c r="B540" s="189"/>
      <c r="D540" s="182" t="s">
        <v>194</v>
      </c>
      <c r="E540" s="190" t="s">
        <v>1</v>
      </c>
      <c r="F540" s="191" t="s">
        <v>779</v>
      </c>
      <c r="H540" s="192">
        <v>4</v>
      </c>
      <c r="I540" s="193"/>
      <c r="L540" s="189"/>
      <c r="M540" s="194"/>
      <c r="N540" s="195"/>
      <c r="O540" s="195"/>
      <c r="P540" s="195"/>
      <c r="Q540" s="195"/>
      <c r="R540" s="195"/>
      <c r="S540" s="195"/>
      <c r="T540" s="196"/>
      <c r="AT540" s="190" t="s">
        <v>194</v>
      </c>
      <c r="AU540" s="190" t="s">
        <v>82</v>
      </c>
      <c r="AV540" s="14" t="s">
        <v>82</v>
      </c>
      <c r="AW540" s="14" t="s">
        <v>30</v>
      </c>
      <c r="AX540" s="14" t="s">
        <v>80</v>
      </c>
      <c r="AY540" s="190" t="s">
        <v>185</v>
      </c>
    </row>
    <row r="541" spans="1:65" s="2" customFormat="1" ht="21.75" customHeight="1">
      <c r="A541" s="33"/>
      <c r="B541" s="167"/>
      <c r="C541" s="213" t="s">
        <v>780</v>
      </c>
      <c r="D541" s="213" t="s">
        <v>454</v>
      </c>
      <c r="E541" s="214" t="s">
        <v>781</v>
      </c>
      <c r="F541" s="215" t="s">
        <v>782</v>
      </c>
      <c r="G541" s="216" t="s">
        <v>514</v>
      </c>
      <c r="H541" s="217">
        <v>3.06</v>
      </c>
      <c r="I541" s="218"/>
      <c r="J541" s="219">
        <f>ROUND(I541*H541,2)</f>
        <v>0</v>
      </c>
      <c r="K541" s="215" t="s">
        <v>191</v>
      </c>
      <c r="L541" s="220"/>
      <c r="M541" s="221" t="s">
        <v>1</v>
      </c>
      <c r="N541" s="222" t="s">
        <v>38</v>
      </c>
      <c r="O541" s="59"/>
      <c r="P541" s="177">
        <f>O541*H541</f>
        <v>0</v>
      </c>
      <c r="Q541" s="177">
        <v>2.76E-2</v>
      </c>
      <c r="R541" s="177">
        <f>Q541*H541</f>
        <v>8.4456000000000003E-2</v>
      </c>
      <c r="S541" s="177">
        <v>0</v>
      </c>
      <c r="T541" s="178">
        <f>S541*H541</f>
        <v>0</v>
      </c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R541" s="179" t="s">
        <v>230</v>
      </c>
      <c r="AT541" s="179" t="s">
        <v>454</v>
      </c>
      <c r="AU541" s="179" t="s">
        <v>82</v>
      </c>
      <c r="AY541" s="18" t="s">
        <v>185</v>
      </c>
      <c r="BE541" s="180">
        <f>IF(N541="základní",J541,0)</f>
        <v>0</v>
      </c>
      <c r="BF541" s="180">
        <f>IF(N541="snížená",J541,0)</f>
        <v>0</v>
      </c>
      <c r="BG541" s="180">
        <f>IF(N541="zákl. přenesená",J541,0)</f>
        <v>0</v>
      </c>
      <c r="BH541" s="180">
        <f>IF(N541="sníž. přenesená",J541,0)</f>
        <v>0</v>
      </c>
      <c r="BI541" s="180">
        <f>IF(N541="nulová",J541,0)</f>
        <v>0</v>
      </c>
      <c r="BJ541" s="18" t="s">
        <v>80</v>
      </c>
      <c r="BK541" s="180">
        <f>ROUND(I541*H541,2)</f>
        <v>0</v>
      </c>
      <c r="BL541" s="18" t="s">
        <v>192</v>
      </c>
      <c r="BM541" s="179" t="s">
        <v>783</v>
      </c>
    </row>
    <row r="542" spans="1:65" s="13" customFormat="1" ht="22.5">
      <c r="B542" s="181"/>
      <c r="D542" s="182" t="s">
        <v>194</v>
      </c>
      <c r="E542" s="183" t="s">
        <v>1</v>
      </c>
      <c r="F542" s="184" t="s">
        <v>652</v>
      </c>
      <c r="H542" s="183" t="s">
        <v>1</v>
      </c>
      <c r="I542" s="185"/>
      <c r="L542" s="181"/>
      <c r="M542" s="186"/>
      <c r="N542" s="187"/>
      <c r="O542" s="187"/>
      <c r="P542" s="187"/>
      <c r="Q542" s="187"/>
      <c r="R542" s="187"/>
      <c r="S542" s="187"/>
      <c r="T542" s="188"/>
      <c r="AT542" s="183" t="s">
        <v>194</v>
      </c>
      <c r="AU542" s="183" t="s">
        <v>82</v>
      </c>
      <c r="AV542" s="13" t="s">
        <v>80</v>
      </c>
      <c r="AW542" s="13" t="s">
        <v>30</v>
      </c>
      <c r="AX542" s="13" t="s">
        <v>73</v>
      </c>
      <c r="AY542" s="183" t="s">
        <v>185</v>
      </c>
    </row>
    <row r="543" spans="1:65" s="14" customFormat="1" ht="11.25">
      <c r="B543" s="189"/>
      <c r="D543" s="182" t="s">
        <v>194</v>
      </c>
      <c r="E543" s="190" t="s">
        <v>1</v>
      </c>
      <c r="F543" s="191" t="s">
        <v>784</v>
      </c>
      <c r="H543" s="192">
        <v>3.06</v>
      </c>
      <c r="I543" s="193"/>
      <c r="L543" s="189"/>
      <c r="M543" s="194"/>
      <c r="N543" s="195"/>
      <c r="O543" s="195"/>
      <c r="P543" s="195"/>
      <c r="Q543" s="195"/>
      <c r="R543" s="195"/>
      <c r="S543" s="195"/>
      <c r="T543" s="196"/>
      <c r="AT543" s="190" t="s">
        <v>194</v>
      </c>
      <c r="AU543" s="190" t="s">
        <v>82</v>
      </c>
      <c r="AV543" s="14" t="s">
        <v>82</v>
      </c>
      <c r="AW543" s="14" t="s">
        <v>30</v>
      </c>
      <c r="AX543" s="14" t="s">
        <v>80</v>
      </c>
      <c r="AY543" s="190" t="s">
        <v>185</v>
      </c>
    </row>
    <row r="544" spans="1:65" s="2" customFormat="1" ht="21.75" customHeight="1">
      <c r="A544" s="33"/>
      <c r="B544" s="167"/>
      <c r="C544" s="213" t="s">
        <v>785</v>
      </c>
      <c r="D544" s="213" t="s">
        <v>454</v>
      </c>
      <c r="E544" s="214" t="s">
        <v>786</v>
      </c>
      <c r="F544" s="215" t="s">
        <v>787</v>
      </c>
      <c r="G544" s="216" t="s">
        <v>514</v>
      </c>
      <c r="H544" s="217">
        <v>1.02</v>
      </c>
      <c r="I544" s="218"/>
      <c r="J544" s="219">
        <f>ROUND(I544*H544,2)</f>
        <v>0</v>
      </c>
      <c r="K544" s="215" t="s">
        <v>191</v>
      </c>
      <c r="L544" s="220"/>
      <c r="M544" s="221" t="s">
        <v>1</v>
      </c>
      <c r="N544" s="222" t="s">
        <v>38</v>
      </c>
      <c r="O544" s="59"/>
      <c r="P544" s="177">
        <f>O544*H544</f>
        <v>0</v>
      </c>
      <c r="Q544" s="177">
        <v>2.75E-2</v>
      </c>
      <c r="R544" s="177">
        <f>Q544*H544</f>
        <v>2.8050000000000002E-2</v>
      </c>
      <c r="S544" s="177">
        <v>0</v>
      </c>
      <c r="T544" s="178">
        <f>S544*H544</f>
        <v>0</v>
      </c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R544" s="179" t="s">
        <v>230</v>
      </c>
      <c r="AT544" s="179" t="s">
        <v>454</v>
      </c>
      <c r="AU544" s="179" t="s">
        <v>82</v>
      </c>
      <c r="AY544" s="18" t="s">
        <v>185</v>
      </c>
      <c r="BE544" s="180">
        <f>IF(N544="základní",J544,0)</f>
        <v>0</v>
      </c>
      <c r="BF544" s="180">
        <f>IF(N544="snížená",J544,0)</f>
        <v>0</v>
      </c>
      <c r="BG544" s="180">
        <f>IF(N544="zákl. přenesená",J544,0)</f>
        <v>0</v>
      </c>
      <c r="BH544" s="180">
        <f>IF(N544="sníž. přenesená",J544,0)</f>
        <v>0</v>
      </c>
      <c r="BI544" s="180">
        <f>IF(N544="nulová",J544,0)</f>
        <v>0</v>
      </c>
      <c r="BJ544" s="18" t="s">
        <v>80</v>
      </c>
      <c r="BK544" s="180">
        <f>ROUND(I544*H544,2)</f>
        <v>0</v>
      </c>
      <c r="BL544" s="18" t="s">
        <v>192</v>
      </c>
      <c r="BM544" s="179" t="s">
        <v>788</v>
      </c>
    </row>
    <row r="545" spans="1:65" s="13" customFormat="1" ht="22.5">
      <c r="B545" s="181"/>
      <c r="D545" s="182" t="s">
        <v>194</v>
      </c>
      <c r="E545" s="183" t="s">
        <v>1</v>
      </c>
      <c r="F545" s="184" t="s">
        <v>652</v>
      </c>
      <c r="H545" s="183" t="s">
        <v>1</v>
      </c>
      <c r="I545" s="185"/>
      <c r="L545" s="181"/>
      <c r="M545" s="186"/>
      <c r="N545" s="187"/>
      <c r="O545" s="187"/>
      <c r="P545" s="187"/>
      <c r="Q545" s="187"/>
      <c r="R545" s="187"/>
      <c r="S545" s="187"/>
      <c r="T545" s="188"/>
      <c r="AT545" s="183" t="s">
        <v>194</v>
      </c>
      <c r="AU545" s="183" t="s">
        <v>82</v>
      </c>
      <c r="AV545" s="13" t="s">
        <v>80</v>
      </c>
      <c r="AW545" s="13" t="s">
        <v>30</v>
      </c>
      <c r="AX545" s="13" t="s">
        <v>73</v>
      </c>
      <c r="AY545" s="183" t="s">
        <v>185</v>
      </c>
    </row>
    <row r="546" spans="1:65" s="14" customFormat="1" ht="11.25">
      <c r="B546" s="189"/>
      <c r="D546" s="182" t="s">
        <v>194</v>
      </c>
      <c r="E546" s="190" t="s">
        <v>1</v>
      </c>
      <c r="F546" s="191" t="s">
        <v>743</v>
      </c>
      <c r="H546" s="192">
        <v>1.02</v>
      </c>
      <c r="I546" s="193"/>
      <c r="L546" s="189"/>
      <c r="M546" s="194"/>
      <c r="N546" s="195"/>
      <c r="O546" s="195"/>
      <c r="P546" s="195"/>
      <c r="Q546" s="195"/>
      <c r="R546" s="195"/>
      <c r="S546" s="195"/>
      <c r="T546" s="196"/>
      <c r="AT546" s="190" t="s">
        <v>194</v>
      </c>
      <c r="AU546" s="190" t="s">
        <v>82</v>
      </c>
      <c r="AV546" s="14" t="s">
        <v>82</v>
      </c>
      <c r="AW546" s="14" t="s">
        <v>30</v>
      </c>
      <c r="AX546" s="14" t="s">
        <v>80</v>
      </c>
      <c r="AY546" s="190" t="s">
        <v>185</v>
      </c>
    </row>
    <row r="547" spans="1:65" s="2" customFormat="1" ht="21.75" customHeight="1">
      <c r="A547" s="33"/>
      <c r="B547" s="167"/>
      <c r="C547" s="168" t="s">
        <v>789</v>
      </c>
      <c r="D547" s="168" t="s">
        <v>187</v>
      </c>
      <c r="E547" s="169" t="s">
        <v>790</v>
      </c>
      <c r="F547" s="170" t="s">
        <v>791</v>
      </c>
      <c r="G547" s="171" t="s">
        <v>220</v>
      </c>
      <c r="H547" s="172">
        <v>46.5</v>
      </c>
      <c r="I547" s="173"/>
      <c r="J547" s="174">
        <f>ROUND(I547*H547,2)</f>
        <v>0</v>
      </c>
      <c r="K547" s="170" t="s">
        <v>1</v>
      </c>
      <c r="L547" s="34"/>
      <c r="M547" s="175" t="s">
        <v>1</v>
      </c>
      <c r="N547" s="176" t="s">
        <v>38</v>
      </c>
      <c r="O547" s="59"/>
      <c r="P547" s="177">
        <f>O547*H547</f>
        <v>0</v>
      </c>
      <c r="Q547" s="177">
        <v>0</v>
      </c>
      <c r="R547" s="177">
        <f>Q547*H547</f>
        <v>0</v>
      </c>
      <c r="S547" s="177">
        <v>0</v>
      </c>
      <c r="T547" s="178">
        <f>S547*H547</f>
        <v>0</v>
      </c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R547" s="179" t="s">
        <v>192</v>
      </c>
      <c r="AT547" s="179" t="s">
        <v>187</v>
      </c>
      <c r="AU547" s="179" t="s">
        <v>82</v>
      </c>
      <c r="AY547" s="18" t="s">
        <v>185</v>
      </c>
      <c r="BE547" s="180">
        <f>IF(N547="základní",J547,0)</f>
        <v>0</v>
      </c>
      <c r="BF547" s="180">
        <f>IF(N547="snížená",J547,0)</f>
        <v>0</v>
      </c>
      <c r="BG547" s="180">
        <f>IF(N547="zákl. přenesená",J547,0)</f>
        <v>0</v>
      </c>
      <c r="BH547" s="180">
        <f>IF(N547="sníž. přenesená",J547,0)</f>
        <v>0</v>
      </c>
      <c r="BI547" s="180">
        <f>IF(N547="nulová",J547,0)</f>
        <v>0</v>
      </c>
      <c r="BJ547" s="18" t="s">
        <v>80</v>
      </c>
      <c r="BK547" s="180">
        <f>ROUND(I547*H547,2)</f>
        <v>0</v>
      </c>
      <c r="BL547" s="18" t="s">
        <v>192</v>
      </c>
      <c r="BM547" s="179" t="s">
        <v>792</v>
      </c>
    </row>
    <row r="548" spans="1:65" s="13" customFormat="1" ht="11.25">
      <c r="B548" s="181"/>
      <c r="D548" s="182" t="s">
        <v>194</v>
      </c>
      <c r="E548" s="183" t="s">
        <v>1</v>
      </c>
      <c r="F548" s="184" t="s">
        <v>793</v>
      </c>
      <c r="H548" s="183" t="s">
        <v>1</v>
      </c>
      <c r="I548" s="185"/>
      <c r="L548" s="181"/>
      <c r="M548" s="186"/>
      <c r="N548" s="187"/>
      <c r="O548" s="187"/>
      <c r="P548" s="187"/>
      <c r="Q548" s="187"/>
      <c r="R548" s="187"/>
      <c r="S548" s="187"/>
      <c r="T548" s="188"/>
      <c r="AT548" s="183" t="s">
        <v>194</v>
      </c>
      <c r="AU548" s="183" t="s">
        <v>82</v>
      </c>
      <c r="AV548" s="13" t="s">
        <v>80</v>
      </c>
      <c r="AW548" s="13" t="s">
        <v>30</v>
      </c>
      <c r="AX548" s="13" t="s">
        <v>73</v>
      </c>
      <c r="AY548" s="183" t="s">
        <v>185</v>
      </c>
    </row>
    <row r="549" spans="1:65" s="14" customFormat="1" ht="11.25">
      <c r="B549" s="189"/>
      <c r="D549" s="182" t="s">
        <v>194</v>
      </c>
      <c r="E549" s="190" t="s">
        <v>1</v>
      </c>
      <c r="F549" s="191" t="s">
        <v>794</v>
      </c>
      <c r="H549" s="192">
        <v>46.5</v>
      </c>
      <c r="I549" s="193"/>
      <c r="L549" s="189"/>
      <c r="M549" s="194"/>
      <c r="N549" s="195"/>
      <c r="O549" s="195"/>
      <c r="P549" s="195"/>
      <c r="Q549" s="195"/>
      <c r="R549" s="195"/>
      <c r="S549" s="195"/>
      <c r="T549" s="196"/>
      <c r="AT549" s="190" t="s">
        <v>194</v>
      </c>
      <c r="AU549" s="190" t="s">
        <v>82</v>
      </c>
      <c r="AV549" s="14" t="s">
        <v>82</v>
      </c>
      <c r="AW549" s="14" t="s">
        <v>30</v>
      </c>
      <c r="AX549" s="14" t="s">
        <v>80</v>
      </c>
      <c r="AY549" s="190" t="s">
        <v>185</v>
      </c>
    </row>
    <row r="550" spans="1:65" s="2" customFormat="1" ht="16.5" customHeight="1">
      <c r="A550" s="33"/>
      <c r="B550" s="167"/>
      <c r="C550" s="168" t="s">
        <v>795</v>
      </c>
      <c r="D550" s="168" t="s">
        <v>187</v>
      </c>
      <c r="E550" s="169" t="s">
        <v>796</v>
      </c>
      <c r="F550" s="170" t="s">
        <v>797</v>
      </c>
      <c r="G550" s="171" t="s">
        <v>220</v>
      </c>
      <c r="H550" s="172">
        <v>156.5</v>
      </c>
      <c r="I550" s="173"/>
      <c r="J550" s="174">
        <f>ROUND(I550*H550,2)</f>
        <v>0</v>
      </c>
      <c r="K550" s="170" t="s">
        <v>1</v>
      </c>
      <c r="L550" s="34"/>
      <c r="M550" s="175" t="s">
        <v>1</v>
      </c>
      <c r="N550" s="176" t="s">
        <v>38</v>
      </c>
      <c r="O550" s="59"/>
      <c r="P550" s="177">
        <f>O550*H550</f>
        <v>0</v>
      </c>
      <c r="Q550" s="177">
        <v>0</v>
      </c>
      <c r="R550" s="177">
        <f>Q550*H550</f>
        <v>0</v>
      </c>
      <c r="S550" s="177">
        <v>0</v>
      </c>
      <c r="T550" s="178">
        <f>S550*H550</f>
        <v>0</v>
      </c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R550" s="179" t="s">
        <v>192</v>
      </c>
      <c r="AT550" s="179" t="s">
        <v>187</v>
      </c>
      <c r="AU550" s="179" t="s">
        <v>82</v>
      </c>
      <c r="AY550" s="18" t="s">
        <v>185</v>
      </c>
      <c r="BE550" s="180">
        <f>IF(N550="základní",J550,0)</f>
        <v>0</v>
      </c>
      <c r="BF550" s="180">
        <f>IF(N550="snížená",J550,0)</f>
        <v>0</v>
      </c>
      <c r="BG550" s="180">
        <f>IF(N550="zákl. přenesená",J550,0)</f>
        <v>0</v>
      </c>
      <c r="BH550" s="180">
        <f>IF(N550="sníž. přenesená",J550,0)</f>
        <v>0</v>
      </c>
      <c r="BI550" s="180">
        <f>IF(N550="nulová",J550,0)</f>
        <v>0</v>
      </c>
      <c r="BJ550" s="18" t="s">
        <v>80</v>
      </c>
      <c r="BK550" s="180">
        <f>ROUND(I550*H550,2)</f>
        <v>0</v>
      </c>
      <c r="BL550" s="18" t="s">
        <v>192</v>
      </c>
      <c r="BM550" s="179" t="s">
        <v>798</v>
      </c>
    </row>
    <row r="551" spans="1:65" s="13" customFormat="1" ht="11.25">
      <c r="B551" s="181"/>
      <c r="D551" s="182" t="s">
        <v>194</v>
      </c>
      <c r="E551" s="183" t="s">
        <v>1</v>
      </c>
      <c r="F551" s="184" t="s">
        <v>793</v>
      </c>
      <c r="H551" s="183" t="s">
        <v>1</v>
      </c>
      <c r="I551" s="185"/>
      <c r="L551" s="181"/>
      <c r="M551" s="186"/>
      <c r="N551" s="187"/>
      <c r="O551" s="187"/>
      <c r="P551" s="187"/>
      <c r="Q551" s="187"/>
      <c r="R551" s="187"/>
      <c r="S551" s="187"/>
      <c r="T551" s="188"/>
      <c r="AT551" s="183" t="s">
        <v>194</v>
      </c>
      <c r="AU551" s="183" t="s">
        <v>82</v>
      </c>
      <c r="AV551" s="13" t="s">
        <v>80</v>
      </c>
      <c r="AW551" s="13" t="s">
        <v>30</v>
      </c>
      <c r="AX551" s="13" t="s">
        <v>73</v>
      </c>
      <c r="AY551" s="183" t="s">
        <v>185</v>
      </c>
    </row>
    <row r="552" spans="1:65" s="14" customFormat="1" ht="11.25">
      <c r="B552" s="189"/>
      <c r="D552" s="182" t="s">
        <v>194</v>
      </c>
      <c r="E552" s="190" t="s">
        <v>1</v>
      </c>
      <c r="F552" s="191" t="s">
        <v>799</v>
      </c>
      <c r="H552" s="192">
        <v>156.5</v>
      </c>
      <c r="I552" s="193"/>
      <c r="L552" s="189"/>
      <c r="M552" s="194"/>
      <c r="N552" s="195"/>
      <c r="O552" s="195"/>
      <c r="P552" s="195"/>
      <c r="Q552" s="195"/>
      <c r="R552" s="195"/>
      <c r="S552" s="195"/>
      <c r="T552" s="196"/>
      <c r="AT552" s="190" t="s">
        <v>194</v>
      </c>
      <c r="AU552" s="190" t="s">
        <v>82</v>
      </c>
      <c r="AV552" s="14" t="s">
        <v>82</v>
      </c>
      <c r="AW552" s="14" t="s">
        <v>30</v>
      </c>
      <c r="AX552" s="14" t="s">
        <v>80</v>
      </c>
      <c r="AY552" s="190" t="s">
        <v>185</v>
      </c>
    </row>
    <row r="553" spans="1:65" s="2" customFormat="1" ht="16.5" customHeight="1">
      <c r="A553" s="33"/>
      <c r="B553" s="167"/>
      <c r="C553" s="168" t="s">
        <v>800</v>
      </c>
      <c r="D553" s="168" t="s">
        <v>187</v>
      </c>
      <c r="E553" s="169" t="s">
        <v>801</v>
      </c>
      <c r="F553" s="170" t="s">
        <v>802</v>
      </c>
      <c r="G553" s="171" t="s">
        <v>803</v>
      </c>
      <c r="H553" s="172">
        <v>4</v>
      </c>
      <c r="I553" s="173"/>
      <c r="J553" s="174">
        <f>ROUND(I553*H553,2)</f>
        <v>0</v>
      </c>
      <c r="K553" s="170" t="s">
        <v>1</v>
      </c>
      <c r="L553" s="34"/>
      <c r="M553" s="175" t="s">
        <v>1</v>
      </c>
      <c r="N553" s="176" t="s">
        <v>38</v>
      </c>
      <c r="O553" s="59"/>
      <c r="P553" s="177">
        <f>O553*H553</f>
        <v>0</v>
      </c>
      <c r="Q553" s="177">
        <v>0</v>
      </c>
      <c r="R553" s="177">
        <f>Q553*H553</f>
        <v>0</v>
      </c>
      <c r="S553" s="177">
        <v>0</v>
      </c>
      <c r="T553" s="178">
        <f>S553*H553</f>
        <v>0</v>
      </c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R553" s="179" t="s">
        <v>192</v>
      </c>
      <c r="AT553" s="179" t="s">
        <v>187</v>
      </c>
      <c r="AU553" s="179" t="s">
        <v>82</v>
      </c>
      <c r="AY553" s="18" t="s">
        <v>185</v>
      </c>
      <c r="BE553" s="180">
        <f>IF(N553="základní",J553,0)</f>
        <v>0</v>
      </c>
      <c r="BF553" s="180">
        <f>IF(N553="snížená",J553,0)</f>
        <v>0</v>
      </c>
      <c r="BG553" s="180">
        <f>IF(N553="zákl. přenesená",J553,0)</f>
        <v>0</v>
      </c>
      <c r="BH553" s="180">
        <f>IF(N553="sníž. přenesená",J553,0)</f>
        <v>0</v>
      </c>
      <c r="BI553" s="180">
        <f>IF(N553="nulová",J553,0)</f>
        <v>0</v>
      </c>
      <c r="BJ553" s="18" t="s">
        <v>80</v>
      </c>
      <c r="BK553" s="180">
        <f>ROUND(I553*H553,2)</f>
        <v>0</v>
      </c>
      <c r="BL553" s="18" t="s">
        <v>192</v>
      </c>
      <c r="BM553" s="179" t="s">
        <v>804</v>
      </c>
    </row>
    <row r="554" spans="1:65" s="13" customFormat="1" ht="11.25">
      <c r="B554" s="181"/>
      <c r="D554" s="182" t="s">
        <v>194</v>
      </c>
      <c r="E554" s="183" t="s">
        <v>1</v>
      </c>
      <c r="F554" s="184" t="s">
        <v>793</v>
      </c>
      <c r="H554" s="183" t="s">
        <v>1</v>
      </c>
      <c r="I554" s="185"/>
      <c r="L554" s="181"/>
      <c r="M554" s="186"/>
      <c r="N554" s="187"/>
      <c r="O554" s="187"/>
      <c r="P554" s="187"/>
      <c r="Q554" s="187"/>
      <c r="R554" s="187"/>
      <c r="S554" s="187"/>
      <c r="T554" s="188"/>
      <c r="AT554" s="183" t="s">
        <v>194</v>
      </c>
      <c r="AU554" s="183" t="s">
        <v>82</v>
      </c>
      <c r="AV554" s="13" t="s">
        <v>80</v>
      </c>
      <c r="AW554" s="13" t="s">
        <v>30</v>
      </c>
      <c r="AX554" s="13" t="s">
        <v>73</v>
      </c>
      <c r="AY554" s="183" t="s">
        <v>185</v>
      </c>
    </row>
    <row r="555" spans="1:65" s="14" customFormat="1" ht="11.25">
      <c r="B555" s="189"/>
      <c r="D555" s="182" t="s">
        <v>194</v>
      </c>
      <c r="E555" s="190" t="s">
        <v>1</v>
      </c>
      <c r="F555" s="191" t="s">
        <v>192</v>
      </c>
      <c r="H555" s="192">
        <v>4</v>
      </c>
      <c r="I555" s="193"/>
      <c r="L555" s="189"/>
      <c r="M555" s="194"/>
      <c r="N555" s="195"/>
      <c r="O555" s="195"/>
      <c r="P555" s="195"/>
      <c r="Q555" s="195"/>
      <c r="R555" s="195"/>
      <c r="S555" s="195"/>
      <c r="T555" s="196"/>
      <c r="AT555" s="190" t="s">
        <v>194</v>
      </c>
      <c r="AU555" s="190" t="s">
        <v>82</v>
      </c>
      <c r="AV555" s="14" t="s">
        <v>82</v>
      </c>
      <c r="AW555" s="14" t="s">
        <v>30</v>
      </c>
      <c r="AX555" s="14" t="s">
        <v>80</v>
      </c>
      <c r="AY555" s="190" t="s">
        <v>185</v>
      </c>
    </row>
    <row r="556" spans="1:65" s="2" customFormat="1" ht="16.5" customHeight="1">
      <c r="A556" s="33"/>
      <c r="B556" s="167"/>
      <c r="C556" s="168" t="s">
        <v>805</v>
      </c>
      <c r="D556" s="168" t="s">
        <v>187</v>
      </c>
      <c r="E556" s="169" t="s">
        <v>806</v>
      </c>
      <c r="F556" s="170" t="s">
        <v>807</v>
      </c>
      <c r="G556" s="171" t="s">
        <v>514</v>
      </c>
      <c r="H556" s="172">
        <v>1</v>
      </c>
      <c r="I556" s="173"/>
      <c r="J556" s="174">
        <f>ROUND(I556*H556,2)</f>
        <v>0</v>
      </c>
      <c r="K556" s="170" t="s">
        <v>1</v>
      </c>
      <c r="L556" s="34"/>
      <c r="M556" s="175" t="s">
        <v>1</v>
      </c>
      <c r="N556" s="176" t="s">
        <v>38</v>
      </c>
      <c r="O556" s="59"/>
      <c r="P556" s="177">
        <f>O556*H556</f>
        <v>0</v>
      </c>
      <c r="Q556" s="177">
        <v>0</v>
      </c>
      <c r="R556" s="177">
        <f>Q556*H556</f>
        <v>0</v>
      </c>
      <c r="S556" s="177">
        <v>0</v>
      </c>
      <c r="T556" s="178">
        <f>S556*H556</f>
        <v>0</v>
      </c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R556" s="179" t="s">
        <v>192</v>
      </c>
      <c r="AT556" s="179" t="s">
        <v>187</v>
      </c>
      <c r="AU556" s="179" t="s">
        <v>82</v>
      </c>
      <c r="AY556" s="18" t="s">
        <v>185</v>
      </c>
      <c r="BE556" s="180">
        <f>IF(N556="základní",J556,0)</f>
        <v>0</v>
      </c>
      <c r="BF556" s="180">
        <f>IF(N556="snížená",J556,0)</f>
        <v>0</v>
      </c>
      <c r="BG556" s="180">
        <f>IF(N556="zákl. přenesená",J556,0)</f>
        <v>0</v>
      </c>
      <c r="BH556" s="180">
        <f>IF(N556="sníž. přenesená",J556,0)</f>
        <v>0</v>
      </c>
      <c r="BI556" s="180">
        <f>IF(N556="nulová",J556,0)</f>
        <v>0</v>
      </c>
      <c r="BJ556" s="18" t="s">
        <v>80</v>
      </c>
      <c r="BK556" s="180">
        <f>ROUND(I556*H556,2)</f>
        <v>0</v>
      </c>
      <c r="BL556" s="18" t="s">
        <v>192</v>
      </c>
      <c r="BM556" s="179" t="s">
        <v>808</v>
      </c>
    </row>
    <row r="557" spans="1:65" s="13" customFormat="1" ht="11.25">
      <c r="B557" s="181"/>
      <c r="D557" s="182" t="s">
        <v>194</v>
      </c>
      <c r="E557" s="183" t="s">
        <v>1</v>
      </c>
      <c r="F557" s="184" t="s">
        <v>793</v>
      </c>
      <c r="H557" s="183" t="s">
        <v>1</v>
      </c>
      <c r="I557" s="185"/>
      <c r="L557" s="181"/>
      <c r="M557" s="186"/>
      <c r="N557" s="187"/>
      <c r="O557" s="187"/>
      <c r="P557" s="187"/>
      <c r="Q557" s="187"/>
      <c r="R557" s="187"/>
      <c r="S557" s="187"/>
      <c r="T557" s="188"/>
      <c r="AT557" s="183" t="s">
        <v>194</v>
      </c>
      <c r="AU557" s="183" t="s">
        <v>82</v>
      </c>
      <c r="AV557" s="13" t="s">
        <v>80</v>
      </c>
      <c r="AW557" s="13" t="s">
        <v>30</v>
      </c>
      <c r="AX557" s="13" t="s">
        <v>73</v>
      </c>
      <c r="AY557" s="183" t="s">
        <v>185</v>
      </c>
    </row>
    <row r="558" spans="1:65" s="14" customFormat="1" ht="11.25">
      <c r="B558" s="189"/>
      <c r="D558" s="182" t="s">
        <v>194</v>
      </c>
      <c r="E558" s="190" t="s">
        <v>1</v>
      </c>
      <c r="F558" s="191" t="s">
        <v>80</v>
      </c>
      <c r="H558" s="192">
        <v>1</v>
      </c>
      <c r="I558" s="193"/>
      <c r="L558" s="189"/>
      <c r="M558" s="194"/>
      <c r="N558" s="195"/>
      <c r="O558" s="195"/>
      <c r="P558" s="195"/>
      <c r="Q558" s="195"/>
      <c r="R558" s="195"/>
      <c r="S558" s="195"/>
      <c r="T558" s="196"/>
      <c r="AT558" s="190" t="s">
        <v>194</v>
      </c>
      <c r="AU558" s="190" t="s">
        <v>82</v>
      </c>
      <c r="AV558" s="14" t="s">
        <v>82</v>
      </c>
      <c r="AW558" s="14" t="s">
        <v>30</v>
      </c>
      <c r="AX558" s="14" t="s">
        <v>80</v>
      </c>
      <c r="AY558" s="190" t="s">
        <v>185</v>
      </c>
    </row>
    <row r="559" spans="1:65" s="2" customFormat="1" ht="21.75" customHeight="1">
      <c r="A559" s="33"/>
      <c r="B559" s="167"/>
      <c r="C559" s="168" t="s">
        <v>809</v>
      </c>
      <c r="D559" s="168" t="s">
        <v>187</v>
      </c>
      <c r="E559" s="169" t="s">
        <v>810</v>
      </c>
      <c r="F559" s="170" t="s">
        <v>811</v>
      </c>
      <c r="G559" s="171" t="s">
        <v>514</v>
      </c>
      <c r="H559" s="172">
        <v>1</v>
      </c>
      <c r="I559" s="173"/>
      <c r="J559" s="174">
        <f>ROUND(I559*H559,2)</f>
        <v>0</v>
      </c>
      <c r="K559" s="170" t="s">
        <v>191</v>
      </c>
      <c r="L559" s="34"/>
      <c r="M559" s="175" t="s">
        <v>1</v>
      </c>
      <c r="N559" s="176" t="s">
        <v>38</v>
      </c>
      <c r="O559" s="59"/>
      <c r="P559" s="177">
        <f>O559*H559</f>
        <v>0</v>
      </c>
      <c r="Q559" s="177">
        <v>0</v>
      </c>
      <c r="R559" s="177">
        <f>Q559*H559</f>
        <v>0</v>
      </c>
      <c r="S559" s="177">
        <v>0</v>
      </c>
      <c r="T559" s="178">
        <f>S559*H559</f>
        <v>0</v>
      </c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R559" s="179" t="s">
        <v>192</v>
      </c>
      <c r="AT559" s="179" t="s">
        <v>187</v>
      </c>
      <c r="AU559" s="179" t="s">
        <v>82</v>
      </c>
      <c r="AY559" s="18" t="s">
        <v>185</v>
      </c>
      <c r="BE559" s="180">
        <f>IF(N559="základní",J559,0)</f>
        <v>0</v>
      </c>
      <c r="BF559" s="180">
        <f>IF(N559="snížená",J559,0)</f>
        <v>0</v>
      </c>
      <c r="BG559" s="180">
        <f>IF(N559="zákl. přenesená",J559,0)</f>
        <v>0</v>
      </c>
      <c r="BH559" s="180">
        <f>IF(N559="sníž. přenesená",J559,0)</f>
        <v>0</v>
      </c>
      <c r="BI559" s="180">
        <f>IF(N559="nulová",J559,0)</f>
        <v>0</v>
      </c>
      <c r="BJ559" s="18" t="s">
        <v>80</v>
      </c>
      <c r="BK559" s="180">
        <f>ROUND(I559*H559,2)</f>
        <v>0</v>
      </c>
      <c r="BL559" s="18" t="s">
        <v>192</v>
      </c>
      <c r="BM559" s="179" t="s">
        <v>812</v>
      </c>
    </row>
    <row r="560" spans="1:65" s="13" customFormat="1" ht="22.5">
      <c r="B560" s="181"/>
      <c r="D560" s="182" t="s">
        <v>194</v>
      </c>
      <c r="E560" s="183" t="s">
        <v>1</v>
      </c>
      <c r="F560" s="184" t="s">
        <v>652</v>
      </c>
      <c r="H560" s="183" t="s">
        <v>1</v>
      </c>
      <c r="I560" s="185"/>
      <c r="L560" s="181"/>
      <c r="M560" s="186"/>
      <c r="N560" s="187"/>
      <c r="O560" s="187"/>
      <c r="P560" s="187"/>
      <c r="Q560" s="187"/>
      <c r="R560" s="187"/>
      <c r="S560" s="187"/>
      <c r="T560" s="188"/>
      <c r="AT560" s="183" t="s">
        <v>194</v>
      </c>
      <c r="AU560" s="183" t="s">
        <v>82</v>
      </c>
      <c r="AV560" s="13" t="s">
        <v>80</v>
      </c>
      <c r="AW560" s="13" t="s">
        <v>30</v>
      </c>
      <c r="AX560" s="13" t="s">
        <v>73</v>
      </c>
      <c r="AY560" s="183" t="s">
        <v>185</v>
      </c>
    </row>
    <row r="561" spans="1:65" s="14" customFormat="1" ht="11.25">
      <c r="B561" s="189"/>
      <c r="D561" s="182" t="s">
        <v>194</v>
      </c>
      <c r="E561" s="190" t="s">
        <v>1</v>
      </c>
      <c r="F561" s="191" t="s">
        <v>80</v>
      </c>
      <c r="H561" s="192">
        <v>1</v>
      </c>
      <c r="I561" s="193"/>
      <c r="L561" s="189"/>
      <c r="M561" s="194"/>
      <c r="N561" s="195"/>
      <c r="O561" s="195"/>
      <c r="P561" s="195"/>
      <c r="Q561" s="195"/>
      <c r="R561" s="195"/>
      <c r="S561" s="195"/>
      <c r="T561" s="196"/>
      <c r="AT561" s="190" t="s">
        <v>194</v>
      </c>
      <c r="AU561" s="190" t="s">
        <v>82</v>
      </c>
      <c r="AV561" s="14" t="s">
        <v>82</v>
      </c>
      <c r="AW561" s="14" t="s">
        <v>30</v>
      </c>
      <c r="AX561" s="14" t="s">
        <v>80</v>
      </c>
      <c r="AY561" s="190" t="s">
        <v>185</v>
      </c>
    </row>
    <row r="562" spans="1:65" s="2" customFormat="1" ht="16.5" customHeight="1">
      <c r="A562" s="33"/>
      <c r="B562" s="167"/>
      <c r="C562" s="213" t="s">
        <v>813</v>
      </c>
      <c r="D562" s="213" t="s">
        <v>454</v>
      </c>
      <c r="E562" s="214" t="s">
        <v>814</v>
      </c>
      <c r="F562" s="215" t="s">
        <v>815</v>
      </c>
      <c r="G562" s="216" t="s">
        <v>514</v>
      </c>
      <c r="H562" s="217">
        <v>1.0149999999999999</v>
      </c>
      <c r="I562" s="218"/>
      <c r="J562" s="219">
        <f>ROUND(I562*H562,2)</f>
        <v>0</v>
      </c>
      <c r="K562" s="215" t="s">
        <v>191</v>
      </c>
      <c r="L562" s="220"/>
      <c r="M562" s="221" t="s">
        <v>1</v>
      </c>
      <c r="N562" s="222" t="s">
        <v>38</v>
      </c>
      <c r="O562" s="59"/>
      <c r="P562" s="177">
        <f>O562*H562</f>
        <v>0</v>
      </c>
      <c r="Q562" s="177">
        <v>1.7000000000000001E-4</v>
      </c>
      <c r="R562" s="177">
        <f>Q562*H562</f>
        <v>1.7254999999999999E-4</v>
      </c>
      <c r="S562" s="177">
        <v>0</v>
      </c>
      <c r="T562" s="178">
        <f>S562*H562</f>
        <v>0</v>
      </c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R562" s="179" t="s">
        <v>230</v>
      </c>
      <c r="AT562" s="179" t="s">
        <v>454</v>
      </c>
      <c r="AU562" s="179" t="s">
        <v>82</v>
      </c>
      <c r="AY562" s="18" t="s">
        <v>185</v>
      </c>
      <c r="BE562" s="180">
        <f>IF(N562="základní",J562,0)</f>
        <v>0</v>
      </c>
      <c r="BF562" s="180">
        <f>IF(N562="snížená",J562,0)</f>
        <v>0</v>
      </c>
      <c r="BG562" s="180">
        <f>IF(N562="zákl. přenesená",J562,0)</f>
        <v>0</v>
      </c>
      <c r="BH562" s="180">
        <f>IF(N562="sníž. přenesená",J562,0)</f>
        <v>0</v>
      </c>
      <c r="BI562" s="180">
        <f>IF(N562="nulová",J562,0)</f>
        <v>0</v>
      </c>
      <c r="BJ562" s="18" t="s">
        <v>80</v>
      </c>
      <c r="BK562" s="180">
        <f>ROUND(I562*H562,2)</f>
        <v>0</v>
      </c>
      <c r="BL562" s="18" t="s">
        <v>192</v>
      </c>
      <c r="BM562" s="179" t="s">
        <v>816</v>
      </c>
    </row>
    <row r="563" spans="1:65" s="13" customFormat="1" ht="22.5">
      <c r="B563" s="181"/>
      <c r="D563" s="182" t="s">
        <v>194</v>
      </c>
      <c r="E563" s="183" t="s">
        <v>1</v>
      </c>
      <c r="F563" s="184" t="s">
        <v>652</v>
      </c>
      <c r="H563" s="183" t="s">
        <v>1</v>
      </c>
      <c r="I563" s="185"/>
      <c r="L563" s="181"/>
      <c r="M563" s="186"/>
      <c r="N563" s="187"/>
      <c r="O563" s="187"/>
      <c r="P563" s="187"/>
      <c r="Q563" s="187"/>
      <c r="R563" s="187"/>
      <c r="S563" s="187"/>
      <c r="T563" s="188"/>
      <c r="AT563" s="183" t="s">
        <v>194</v>
      </c>
      <c r="AU563" s="183" t="s">
        <v>82</v>
      </c>
      <c r="AV563" s="13" t="s">
        <v>80</v>
      </c>
      <c r="AW563" s="13" t="s">
        <v>30</v>
      </c>
      <c r="AX563" s="13" t="s">
        <v>73</v>
      </c>
      <c r="AY563" s="183" t="s">
        <v>185</v>
      </c>
    </row>
    <row r="564" spans="1:65" s="14" customFormat="1" ht="11.25">
      <c r="B564" s="189"/>
      <c r="D564" s="182" t="s">
        <v>194</v>
      </c>
      <c r="E564" s="190" t="s">
        <v>1</v>
      </c>
      <c r="F564" s="191" t="s">
        <v>817</v>
      </c>
      <c r="H564" s="192">
        <v>1.0149999999999999</v>
      </c>
      <c r="I564" s="193"/>
      <c r="L564" s="189"/>
      <c r="M564" s="194"/>
      <c r="N564" s="195"/>
      <c r="O564" s="195"/>
      <c r="P564" s="195"/>
      <c r="Q564" s="195"/>
      <c r="R564" s="195"/>
      <c r="S564" s="195"/>
      <c r="T564" s="196"/>
      <c r="AT564" s="190" t="s">
        <v>194</v>
      </c>
      <c r="AU564" s="190" t="s">
        <v>82</v>
      </c>
      <c r="AV564" s="14" t="s">
        <v>82</v>
      </c>
      <c r="AW564" s="14" t="s">
        <v>30</v>
      </c>
      <c r="AX564" s="14" t="s">
        <v>80</v>
      </c>
      <c r="AY564" s="190" t="s">
        <v>185</v>
      </c>
    </row>
    <row r="565" spans="1:65" s="2" customFormat="1" ht="21.75" customHeight="1">
      <c r="A565" s="33"/>
      <c r="B565" s="167"/>
      <c r="C565" s="168" t="s">
        <v>818</v>
      </c>
      <c r="D565" s="168" t="s">
        <v>187</v>
      </c>
      <c r="E565" s="169" t="s">
        <v>819</v>
      </c>
      <c r="F565" s="170" t="s">
        <v>820</v>
      </c>
      <c r="G565" s="171" t="s">
        <v>514</v>
      </c>
      <c r="H565" s="172">
        <v>51</v>
      </c>
      <c r="I565" s="173"/>
      <c r="J565" s="174">
        <f>ROUND(I565*H565,2)</f>
        <v>0</v>
      </c>
      <c r="K565" s="170" t="s">
        <v>191</v>
      </c>
      <c r="L565" s="34"/>
      <c r="M565" s="175" t="s">
        <v>1</v>
      </c>
      <c r="N565" s="176" t="s">
        <v>38</v>
      </c>
      <c r="O565" s="59"/>
      <c r="P565" s="177">
        <f>O565*H565</f>
        <v>0</v>
      </c>
      <c r="Q565" s="177">
        <v>0</v>
      </c>
      <c r="R565" s="177">
        <f>Q565*H565</f>
        <v>0</v>
      </c>
      <c r="S565" s="177">
        <v>0</v>
      </c>
      <c r="T565" s="178">
        <f>S565*H565</f>
        <v>0</v>
      </c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R565" s="179" t="s">
        <v>192</v>
      </c>
      <c r="AT565" s="179" t="s">
        <v>187</v>
      </c>
      <c r="AU565" s="179" t="s">
        <v>82</v>
      </c>
      <c r="AY565" s="18" t="s">
        <v>185</v>
      </c>
      <c r="BE565" s="180">
        <f>IF(N565="základní",J565,0)</f>
        <v>0</v>
      </c>
      <c r="BF565" s="180">
        <f>IF(N565="snížená",J565,0)</f>
        <v>0</v>
      </c>
      <c r="BG565" s="180">
        <f>IF(N565="zákl. přenesená",J565,0)</f>
        <v>0</v>
      </c>
      <c r="BH565" s="180">
        <f>IF(N565="sníž. přenesená",J565,0)</f>
        <v>0</v>
      </c>
      <c r="BI565" s="180">
        <f>IF(N565="nulová",J565,0)</f>
        <v>0</v>
      </c>
      <c r="BJ565" s="18" t="s">
        <v>80</v>
      </c>
      <c r="BK565" s="180">
        <f>ROUND(I565*H565,2)</f>
        <v>0</v>
      </c>
      <c r="BL565" s="18" t="s">
        <v>192</v>
      </c>
      <c r="BM565" s="179" t="s">
        <v>821</v>
      </c>
    </row>
    <row r="566" spans="1:65" s="13" customFormat="1" ht="22.5">
      <c r="B566" s="181"/>
      <c r="D566" s="182" t="s">
        <v>194</v>
      </c>
      <c r="E566" s="183" t="s">
        <v>1</v>
      </c>
      <c r="F566" s="184" t="s">
        <v>652</v>
      </c>
      <c r="H566" s="183" t="s">
        <v>1</v>
      </c>
      <c r="I566" s="185"/>
      <c r="L566" s="181"/>
      <c r="M566" s="186"/>
      <c r="N566" s="187"/>
      <c r="O566" s="187"/>
      <c r="P566" s="187"/>
      <c r="Q566" s="187"/>
      <c r="R566" s="187"/>
      <c r="S566" s="187"/>
      <c r="T566" s="188"/>
      <c r="AT566" s="183" t="s">
        <v>194</v>
      </c>
      <c r="AU566" s="183" t="s">
        <v>82</v>
      </c>
      <c r="AV566" s="13" t="s">
        <v>80</v>
      </c>
      <c r="AW566" s="13" t="s">
        <v>30</v>
      </c>
      <c r="AX566" s="13" t="s">
        <v>73</v>
      </c>
      <c r="AY566" s="183" t="s">
        <v>185</v>
      </c>
    </row>
    <row r="567" spans="1:65" s="14" customFormat="1" ht="11.25">
      <c r="B567" s="189"/>
      <c r="D567" s="182" t="s">
        <v>194</v>
      </c>
      <c r="E567" s="190" t="s">
        <v>1</v>
      </c>
      <c r="F567" s="191" t="s">
        <v>505</v>
      </c>
      <c r="H567" s="192">
        <v>51</v>
      </c>
      <c r="I567" s="193"/>
      <c r="L567" s="189"/>
      <c r="M567" s="194"/>
      <c r="N567" s="195"/>
      <c r="O567" s="195"/>
      <c r="P567" s="195"/>
      <c r="Q567" s="195"/>
      <c r="R567" s="195"/>
      <c r="S567" s="195"/>
      <c r="T567" s="196"/>
      <c r="AT567" s="190" t="s">
        <v>194</v>
      </c>
      <c r="AU567" s="190" t="s">
        <v>82</v>
      </c>
      <c r="AV567" s="14" t="s">
        <v>82</v>
      </c>
      <c r="AW567" s="14" t="s">
        <v>30</v>
      </c>
      <c r="AX567" s="14" t="s">
        <v>80</v>
      </c>
      <c r="AY567" s="190" t="s">
        <v>185</v>
      </c>
    </row>
    <row r="568" spans="1:65" s="2" customFormat="1" ht="16.5" customHeight="1">
      <c r="A568" s="33"/>
      <c r="B568" s="167"/>
      <c r="C568" s="213" t="s">
        <v>822</v>
      </c>
      <c r="D568" s="213" t="s">
        <v>454</v>
      </c>
      <c r="E568" s="214" t="s">
        <v>823</v>
      </c>
      <c r="F568" s="215" t="s">
        <v>824</v>
      </c>
      <c r="G568" s="216" t="s">
        <v>514</v>
      </c>
      <c r="H568" s="217">
        <v>51.765000000000001</v>
      </c>
      <c r="I568" s="218"/>
      <c r="J568" s="219">
        <f>ROUND(I568*H568,2)</f>
        <v>0</v>
      </c>
      <c r="K568" s="215" t="s">
        <v>191</v>
      </c>
      <c r="L568" s="220"/>
      <c r="M568" s="221" t="s">
        <v>1</v>
      </c>
      <c r="N568" s="222" t="s">
        <v>38</v>
      </c>
      <c r="O568" s="59"/>
      <c r="P568" s="177">
        <f>O568*H568</f>
        <v>0</v>
      </c>
      <c r="Q568" s="177">
        <v>3.8999999999999999E-4</v>
      </c>
      <c r="R568" s="177">
        <f>Q568*H568</f>
        <v>2.0188350000000001E-2</v>
      </c>
      <c r="S568" s="177">
        <v>0</v>
      </c>
      <c r="T568" s="178">
        <f>S568*H568</f>
        <v>0</v>
      </c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R568" s="179" t="s">
        <v>230</v>
      </c>
      <c r="AT568" s="179" t="s">
        <v>454</v>
      </c>
      <c r="AU568" s="179" t="s">
        <v>82</v>
      </c>
      <c r="AY568" s="18" t="s">
        <v>185</v>
      </c>
      <c r="BE568" s="180">
        <f>IF(N568="základní",J568,0)</f>
        <v>0</v>
      </c>
      <c r="BF568" s="180">
        <f>IF(N568="snížená",J568,0)</f>
        <v>0</v>
      </c>
      <c r="BG568" s="180">
        <f>IF(N568="zákl. přenesená",J568,0)</f>
        <v>0</v>
      </c>
      <c r="BH568" s="180">
        <f>IF(N568="sníž. přenesená",J568,0)</f>
        <v>0</v>
      </c>
      <c r="BI568" s="180">
        <f>IF(N568="nulová",J568,0)</f>
        <v>0</v>
      </c>
      <c r="BJ568" s="18" t="s">
        <v>80</v>
      </c>
      <c r="BK568" s="180">
        <f>ROUND(I568*H568,2)</f>
        <v>0</v>
      </c>
      <c r="BL568" s="18" t="s">
        <v>192</v>
      </c>
      <c r="BM568" s="179" t="s">
        <v>825</v>
      </c>
    </row>
    <row r="569" spans="1:65" s="13" customFormat="1" ht="22.5">
      <c r="B569" s="181"/>
      <c r="D569" s="182" t="s">
        <v>194</v>
      </c>
      <c r="E569" s="183" t="s">
        <v>1</v>
      </c>
      <c r="F569" s="184" t="s">
        <v>652</v>
      </c>
      <c r="H569" s="183" t="s">
        <v>1</v>
      </c>
      <c r="I569" s="185"/>
      <c r="L569" s="181"/>
      <c r="M569" s="186"/>
      <c r="N569" s="187"/>
      <c r="O569" s="187"/>
      <c r="P569" s="187"/>
      <c r="Q569" s="187"/>
      <c r="R569" s="187"/>
      <c r="S569" s="187"/>
      <c r="T569" s="188"/>
      <c r="AT569" s="183" t="s">
        <v>194</v>
      </c>
      <c r="AU569" s="183" t="s">
        <v>82</v>
      </c>
      <c r="AV569" s="13" t="s">
        <v>80</v>
      </c>
      <c r="AW569" s="13" t="s">
        <v>30</v>
      </c>
      <c r="AX569" s="13" t="s">
        <v>73</v>
      </c>
      <c r="AY569" s="183" t="s">
        <v>185</v>
      </c>
    </row>
    <row r="570" spans="1:65" s="14" customFormat="1" ht="11.25">
      <c r="B570" s="189"/>
      <c r="D570" s="182" t="s">
        <v>194</v>
      </c>
      <c r="E570" s="190" t="s">
        <v>1</v>
      </c>
      <c r="F570" s="191" t="s">
        <v>826</v>
      </c>
      <c r="H570" s="192">
        <v>51.765000000000001</v>
      </c>
      <c r="I570" s="193"/>
      <c r="L570" s="189"/>
      <c r="M570" s="194"/>
      <c r="N570" s="195"/>
      <c r="O570" s="195"/>
      <c r="P570" s="195"/>
      <c r="Q570" s="195"/>
      <c r="R570" s="195"/>
      <c r="S570" s="195"/>
      <c r="T570" s="196"/>
      <c r="AT570" s="190" t="s">
        <v>194</v>
      </c>
      <c r="AU570" s="190" t="s">
        <v>82</v>
      </c>
      <c r="AV570" s="14" t="s">
        <v>82</v>
      </c>
      <c r="AW570" s="14" t="s">
        <v>30</v>
      </c>
      <c r="AX570" s="14" t="s">
        <v>80</v>
      </c>
      <c r="AY570" s="190" t="s">
        <v>185</v>
      </c>
    </row>
    <row r="571" spans="1:65" s="2" customFormat="1" ht="21.75" customHeight="1">
      <c r="A571" s="33"/>
      <c r="B571" s="167"/>
      <c r="C571" s="168" t="s">
        <v>827</v>
      </c>
      <c r="D571" s="168" t="s">
        <v>187</v>
      </c>
      <c r="E571" s="169" t="s">
        <v>828</v>
      </c>
      <c r="F571" s="170" t="s">
        <v>829</v>
      </c>
      <c r="G571" s="171" t="s">
        <v>514</v>
      </c>
      <c r="H571" s="172">
        <v>1</v>
      </c>
      <c r="I571" s="173"/>
      <c r="J571" s="174">
        <f>ROUND(I571*H571,2)</f>
        <v>0</v>
      </c>
      <c r="K571" s="170" t="s">
        <v>191</v>
      </c>
      <c r="L571" s="34"/>
      <c r="M571" s="175" t="s">
        <v>1</v>
      </c>
      <c r="N571" s="176" t="s">
        <v>38</v>
      </c>
      <c r="O571" s="59"/>
      <c r="P571" s="177">
        <f>O571*H571</f>
        <v>0</v>
      </c>
      <c r="Q571" s="177">
        <v>0</v>
      </c>
      <c r="R571" s="177">
        <f>Q571*H571</f>
        <v>0</v>
      </c>
      <c r="S571" s="177">
        <v>0</v>
      </c>
      <c r="T571" s="178">
        <f>S571*H571</f>
        <v>0</v>
      </c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R571" s="179" t="s">
        <v>192</v>
      </c>
      <c r="AT571" s="179" t="s">
        <v>187</v>
      </c>
      <c r="AU571" s="179" t="s">
        <v>82</v>
      </c>
      <c r="AY571" s="18" t="s">
        <v>185</v>
      </c>
      <c r="BE571" s="180">
        <f>IF(N571="základní",J571,0)</f>
        <v>0</v>
      </c>
      <c r="BF571" s="180">
        <f>IF(N571="snížená",J571,0)</f>
        <v>0</v>
      </c>
      <c r="BG571" s="180">
        <f>IF(N571="zákl. přenesená",J571,0)</f>
        <v>0</v>
      </c>
      <c r="BH571" s="180">
        <f>IF(N571="sníž. přenesená",J571,0)</f>
        <v>0</v>
      </c>
      <c r="BI571" s="180">
        <f>IF(N571="nulová",J571,0)</f>
        <v>0</v>
      </c>
      <c r="BJ571" s="18" t="s">
        <v>80</v>
      </c>
      <c r="BK571" s="180">
        <f>ROUND(I571*H571,2)</f>
        <v>0</v>
      </c>
      <c r="BL571" s="18" t="s">
        <v>192</v>
      </c>
      <c r="BM571" s="179" t="s">
        <v>830</v>
      </c>
    </row>
    <row r="572" spans="1:65" s="13" customFormat="1" ht="22.5">
      <c r="B572" s="181"/>
      <c r="D572" s="182" t="s">
        <v>194</v>
      </c>
      <c r="E572" s="183" t="s">
        <v>1</v>
      </c>
      <c r="F572" s="184" t="s">
        <v>652</v>
      </c>
      <c r="H572" s="183" t="s">
        <v>1</v>
      </c>
      <c r="I572" s="185"/>
      <c r="L572" s="181"/>
      <c r="M572" s="186"/>
      <c r="N572" s="187"/>
      <c r="O572" s="187"/>
      <c r="P572" s="187"/>
      <c r="Q572" s="187"/>
      <c r="R572" s="187"/>
      <c r="S572" s="187"/>
      <c r="T572" s="188"/>
      <c r="AT572" s="183" t="s">
        <v>194</v>
      </c>
      <c r="AU572" s="183" t="s">
        <v>82</v>
      </c>
      <c r="AV572" s="13" t="s">
        <v>80</v>
      </c>
      <c r="AW572" s="13" t="s">
        <v>30</v>
      </c>
      <c r="AX572" s="13" t="s">
        <v>73</v>
      </c>
      <c r="AY572" s="183" t="s">
        <v>185</v>
      </c>
    </row>
    <row r="573" spans="1:65" s="14" customFormat="1" ht="11.25">
      <c r="B573" s="189"/>
      <c r="D573" s="182" t="s">
        <v>194</v>
      </c>
      <c r="E573" s="190" t="s">
        <v>1</v>
      </c>
      <c r="F573" s="191" t="s">
        <v>80</v>
      </c>
      <c r="H573" s="192">
        <v>1</v>
      </c>
      <c r="I573" s="193"/>
      <c r="L573" s="189"/>
      <c r="M573" s="194"/>
      <c r="N573" s="195"/>
      <c r="O573" s="195"/>
      <c r="P573" s="195"/>
      <c r="Q573" s="195"/>
      <c r="R573" s="195"/>
      <c r="S573" s="195"/>
      <c r="T573" s="196"/>
      <c r="AT573" s="190" t="s">
        <v>194</v>
      </c>
      <c r="AU573" s="190" t="s">
        <v>82</v>
      </c>
      <c r="AV573" s="14" t="s">
        <v>82</v>
      </c>
      <c r="AW573" s="14" t="s">
        <v>30</v>
      </c>
      <c r="AX573" s="14" t="s">
        <v>80</v>
      </c>
      <c r="AY573" s="190" t="s">
        <v>185</v>
      </c>
    </row>
    <row r="574" spans="1:65" s="2" customFormat="1" ht="16.5" customHeight="1">
      <c r="A574" s="33"/>
      <c r="B574" s="167"/>
      <c r="C574" s="213" t="s">
        <v>831</v>
      </c>
      <c r="D574" s="213" t="s">
        <v>454</v>
      </c>
      <c r="E574" s="214" t="s">
        <v>832</v>
      </c>
      <c r="F574" s="215" t="s">
        <v>833</v>
      </c>
      <c r="G574" s="216" t="s">
        <v>514</v>
      </c>
      <c r="H574" s="217">
        <v>1.0149999999999999</v>
      </c>
      <c r="I574" s="218"/>
      <c r="J574" s="219">
        <f>ROUND(I574*H574,2)</f>
        <v>0</v>
      </c>
      <c r="K574" s="215" t="s">
        <v>191</v>
      </c>
      <c r="L574" s="220"/>
      <c r="M574" s="221" t="s">
        <v>1</v>
      </c>
      <c r="N574" s="222" t="s">
        <v>38</v>
      </c>
      <c r="O574" s="59"/>
      <c r="P574" s="177">
        <f>O574*H574</f>
        <v>0</v>
      </c>
      <c r="Q574" s="177">
        <v>7.2000000000000005E-4</v>
      </c>
      <c r="R574" s="177">
        <f>Q574*H574</f>
        <v>7.3079999999999998E-4</v>
      </c>
      <c r="S574" s="177">
        <v>0</v>
      </c>
      <c r="T574" s="178">
        <f>S574*H574</f>
        <v>0</v>
      </c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R574" s="179" t="s">
        <v>230</v>
      </c>
      <c r="AT574" s="179" t="s">
        <v>454</v>
      </c>
      <c r="AU574" s="179" t="s">
        <v>82</v>
      </c>
      <c r="AY574" s="18" t="s">
        <v>185</v>
      </c>
      <c r="BE574" s="180">
        <f>IF(N574="základní",J574,0)</f>
        <v>0</v>
      </c>
      <c r="BF574" s="180">
        <f>IF(N574="snížená",J574,0)</f>
        <v>0</v>
      </c>
      <c r="BG574" s="180">
        <f>IF(N574="zákl. přenesená",J574,0)</f>
        <v>0</v>
      </c>
      <c r="BH574" s="180">
        <f>IF(N574="sníž. přenesená",J574,0)</f>
        <v>0</v>
      </c>
      <c r="BI574" s="180">
        <f>IF(N574="nulová",J574,0)</f>
        <v>0</v>
      </c>
      <c r="BJ574" s="18" t="s">
        <v>80</v>
      </c>
      <c r="BK574" s="180">
        <f>ROUND(I574*H574,2)</f>
        <v>0</v>
      </c>
      <c r="BL574" s="18" t="s">
        <v>192</v>
      </c>
      <c r="BM574" s="179" t="s">
        <v>834</v>
      </c>
    </row>
    <row r="575" spans="1:65" s="13" customFormat="1" ht="22.5">
      <c r="B575" s="181"/>
      <c r="D575" s="182" t="s">
        <v>194</v>
      </c>
      <c r="E575" s="183" t="s">
        <v>1</v>
      </c>
      <c r="F575" s="184" t="s">
        <v>652</v>
      </c>
      <c r="H575" s="183" t="s">
        <v>1</v>
      </c>
      <c r="I575" s="185"/>
      <c r="L575" s="181"/>
      <c r="M575" s="186"/>
      <c r="N575" s="187"/>
      <c r="O575" s="187"/>
      <c r="P575" s="187"/>
      <c r="Q575" s="187"/>
      <c r="R575" s="187"/>
      <c r="S575" s="187"/>
      <c r="T575" s="188"/>
      <c r="AT575" s="183" t="s">
        <v>194</v>
      </c>
      <c r="AU575" s="183" t="s">
        <v>82</v>
      </c>
      <c r="AV575" s="13" t="s">
        <v>80</v>
      </c>
      <c r="AW575" s="13" t="s">
        <v>30</v>
      </c>
      <c r="AX575" s="13" t="s">
        <v>73</v>
      </c>
      <c r="AY575" s="183" t="s">
        <v>185</v>
      </c>
    </row>
    <row r="576" spans="1:65" s="14" customFormat="1" ht="11.25">
      <c r="B576" s="189"/>
      <c r="D576" s="182" t="s">
        <v>194</v>
      </c>
      <c r="E576" s="190" t="s">
        <v>1</v>
      </c>
      <c r="F576" s="191" t="s">
        <v>817</v>
      </c>
      <c r="H576" s="192">
        <v>1.0149999999999999</v>
      </c>
      <c r="I576" s="193"/>
      <c r="L576" s="189"/>
      <c r="M576" s="194"/>
      <c r="N576" s="195"/>
      <c r="O576" s="195"/>
      <c r="P576" s="195"/>
      <c r="Q576" s="195"/>
      <c r="R576" s="195"/>
      <c r="S576" s="195"/>
      <c r="T576" s="196"/>
      <c r="AT576" s="190" t="s">
        <v>194</v>
      </c>
      <c r="AU576" s="190" t="s">
        <v>82</v>
      </c>
      <c r="AV576" s="14" t="s">
        <v>82</v>
      </c>
      <c r="AW576" s="14" t="s">
        <v>30</v>
      </c>
      <c r="AX576" s="14" t="s">
        <v>80</v>
      </c>
      <c r="AY576" s="190" t="s">
        <v>185</v>
      </c>
    </row>
    <row r="577" spans="1:65" s="2" customFormat="1" ht="21.75" customHeight="1">
      <c r="A577" s="33"/>
      <c r="B577" s="167"/>
      <c r="C577" s="168" t="s">
        <v>835</v>
      </c>
      <c r="D577" s="168" t="s">
        <v>187</v>
      </c>
      <c r="E577" s="169" t="s">
        <v>836</v>
      </c>
      <c r="F577" s="170" t="s">
        <v>837</v>
      </c>
      <c r="G577" s="171" t="s">
        <v>514</v>
      </c>
      <c r="H577" s="172">
        <v>33</v>
      </c>
      <c r="I577" s="173"/>
      <c r="J577" s="174">
        <f>ROUND(I577*H577,2)</f>
        <v>0</v>
      </c>
      <c r="K577" s="170" t="s">
        <v>191</v>
      </c>
      <c r="L577" s="34"/>
      <c r="M577" s="175" t="s">
        <v>1</v>
      </c>
      <c r="N577" s="176" t="s">
        <v>38</v>
      </c>
      <c r="O577" s="59"/>
      <c r="P577" s="177">
        <f>O577*H577</f>
        <v>0</v>
      </c>
      <c r="Q577" s="177">
        <v>0</v>
      </c>
      <c r="R577" s="177">
        <f>Q577*H577</f>
        <v>0</v>
      </c>
      <c r="S577" s="177">
        <v>0</v>
      </c>
      <c r="T577" s="178">
        <f>S577*H577</f>
        <v>0</v>
      </c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R577" s="179" t="s">
        <v>192</v>
      </c>
      <c r="AT577" s="179" t="s">
        <v>187</v>
      </c>
      <c r="AU577" s="179" t="s">
        <v>82</v>
      </c>
      <c r="AY577" s="18" t="s">
        <v>185</v>
      </c>
      <c r="BE577" s="180">
        <f>IF(N577="základní",J577,0)</f>
        <v>0</v>
      </c>
      <c r="BF577" s="180">
        <f>IF(N577="snížená",J577,0)</f>
        <v>0</v>
      </c>
      <c r="BG577" s="180">
        <f>IF(N577="zákl. přenesená",J577,0)</f>
        <v>0</v>
      </c>
      <c r="BH577" s="180">
        <f>IF(N577="sníž. přenesená",J577,0)</f>
        <v>0</v>
      </c>
      <c r="BI577" s="180">
        <f>IF(N577="nulová",J577,0)</f>
        <v>0</v>
      </c>
      <c r="BJ577" s="18" t="s">
        <v>80</v>
      </c>
      <c r="BK577" s="180">
        <f>ROUND(I577*H577,2)</f>
        <v>0</v>
      </c>
      <c r="BL577" s="18" t="s">
        <v>192</v>
      </c>
      <c r="BM577" s="179" t="s">
        <v>838</v>
      </c>
    </row>
    <row r="578" spans="1:65" s="13" customFormat="1" ht="22.5">
      <c r="B578" s="181"/>
      <c r="D578" s="182" t="s">
        <v>194</v>
      </c>
      <c r="E578" s="183" t="s">
        <v>1</v>
      </c>
      <c r="F578" s="184" t="s">
        <v>652</v>
      </c>
      <c r="H578" s="183" t="s">
        <v>1</v>
      </c>
      <c r="I578" s="185"/>
      <c r="L578" s="181"/>
      <c r="M578" s="186"/>
      <c r="N578" s="187"/>
      <c r="O578" s="187"/>
      <c r="P578" s="187"/>
      <c r="Q578" s="187"/>
      <c r="R578" s="187"/>
      <c r="S578" s="187"/>
      <c r="T578" s="188"/>
      <c r="AT578" s="183" t="s">
        <v>194</v>
      </c>
      <c r="AU578" s="183" t="s">
        <v>82</v>
      </c>
      <c r="AV578" s="13" t="s">
        <v>80</v>
      </c>
      <c r="AW578" s="13" t="s">
        <v>30</v>
      </c>
      <c r="AX578" s="13" t="s">
        <v>73</v>
      </c>
      <c r="AY578" s="183" t="s">
        <v>185</v>
      </c>
    </row>
    <row r="579" spans="1:65" s="14" customFormat="1" ht="11.25">
      <c r="B579" s="189"/>
      <c r="D579" s="182" t="s">
        <v>194</v>
      </c>
      <c r="E579" s="190" t="s">
        <v>1</v>
      </c>
      <c r="F579" s="191" t="s">
        <v>839</v>
      </c>
      <c r="H579" s="192">
        <v>33</v>
      </c>
      <c r="I579" s="193"/>
      <c r="L579" s="189"/>
      <c r="M579" s="194"/>
      <c r="N579" s="195"/>
      <c r="O579" s="195"/>
      <c r="P579" s="195"/>
      <c r="Q579" s="195"/>
      <c r="R579" s="195"/>
      <c r="S579" s="195"/>
      <c r="T579" s="196"/>
      <c r="AT579" s="190" t="s">
        <v>194</v>
      </c>
      <c r="AU579" s="190" t="s">
        <v>82</v>
      </c>
      <c r="AV579" s="14" t="s">
        <v>82</v>
      </c>
      <c r="AW579" s="14" t="s">
        <v>30</v>
      </c>
      <c r="AX579" s="14" t="s">
        <v>80</v>
      </c>
      <c r="AY579" s="190" t="s">
        <v>185</v>
      </c>
    </row>
    <row r="580" spans="1:65" s="2" customFormat="1" ht="16.5" customHeight="1">
      <c r="A580" s="33"/>
      <c r="B580" s="167"/>
      <c r="C580" s="213" t="s">
        <v>840</v>
      </c>
      <c r="D580" s="213" t="s">
        <v>454</v>
      </c>
      <c r="E580" s="214" t="s">
        <v>841</v>
      </c>
      <c r="F580" s="215" t="s">
        <v>842</v>
      </c>
      <c r="G580" s="216" t="s">
        <v>514</v>
      </c>
      <c r="H580" s="217">
        <v>24.36</v>
      </c>
      <c r="I580" s="218"/>
      <c r="J580" s="219">
        <f>ROUND(I580*H580,2)</f>
        <v>0</v>
      </c>
      <c r="K580" s="215" t="s">
        <v>191</v>
      </c>
      <c r="L580" s="220"/>
      <c r="M580" s="221" t="s">
        <v>1</v>
      </c>
      <c r="N580" s="222" t="s">
        <v>38</v>
      </c>
      <c r="O580" s="59"/>
      <c r="P580" s="177">
        <f>O580*H580</f>
        <v>0</v>
      </c>
      <c r="Q580" s="177">
        <v>1.06E-3</v>
      </c>
      <c r="R580" s="177">
        <f>Q580*H580</f>
        <v>2.58216E-2</v>
      </c>
      <c r="S580" s="177">
        <v>0</v>
      </c>
      <c r="T580" s="178">
        <f>S580*H580</f>
        <v>0</v>
      </c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R580" s="179" t="s">
        <v>230</v>
      </c>
      <c r="AT580" s="179" t="s">
        <v>454</v>
      </c>
      <c r="AU580" s="179" t="s">
        <v>82</v>
      </c>
      <c r="AY580" s="18" t="s">
        <v>185</v>
      </c>
      <c r="BE580" s="180">
        <f>IF(N580="základní",J580,0)</f>
        <v>0</v>
      </c>
      <c r="BF580" s="180">
        <f>IF(N580="snížená",J580,0)</f>
        <v>0</v>
      </c>
      <c r="BG580" s="180">
        <f>IF(N580="zákl. přenesená",J580,0)</f>
        <v>0</v>
      </c>
      <c r="BH580" s="180">
        <f>IF(N580="sníž. přenesená",J580,0)</f>
        <v>0</v>
      </c>
      <c r="BI580" s="180">
        <f>IF(N580="nulová",J580,0)</f>
        <v>0</v>
      </c>
      <c r="BJ580" s="18" t="s">
        <v>80</v>
      </c>
      <c r="BK580" s="180">
        <f>ROUND(I580*H580,2)</f>
        <v>0</v>
      </c>
      <c r="BL580" s="18" t="s">
        <v>192</v>
      </c>
      <c r="BM580" s="179" t="s">
        <v>843</v>
      </c>
    </row>
    <row r="581" spans="1:65" s="13" customFormat="1" ht="22.5">
      <c r="B581" s="181"/>
      <c r="D581" s="182" t="s">
        <v>194</v>
      </c>
      <c r="E581" s="183" t="s">
        <v>1</v>
      </c>
      <c r="F581" s="184" t="s">
        <v>652</v>
      </c>
      <c r="H581" s="183" t="s">
        <v>1</v>
      </c>
      <c r="I581" s="185"/>
      <c r="L581" s="181"/>
      <c r="M581" s="186"/>
      <c r="N581" s="187"/>
      <c r="O581" s="187"/>
      <c r="P581" s="187"/>
      <c r="Q581" s="187"/>
      <c r="R581" s="187"/>
      <c r="S581" s="187"/>
      <c r="T581" s="188"/>
      <c r="AT581" s="183" t="s">
        <v>194</v>
      </c>
      <c r="AU581" s="183" t="s">
        <v>82</v>
      </c>
      <c r="AV581" s="13" t="s">
        <v>80</v>
      </c>
      <c r="AW581" s="13" t="s">
        <v>30</v>
      </c>
      <c r="AX581" s="13" t="s">
        <v>73</v>
      </c>
      <c r="AY581" s="183" t="s">
        <v>185</v>
      </c>
    </row>
    <row r="582" spans="1:65" s="14" customFormat="1" ht="11.25">
      <c r="B582" s="189"/>
      <c r="D582" s="182" t="s">
        <v>194</v>
      </c>
      <c r="E582" s="190" t="s">
        <v>1</v>
      </c>
      <c r="F582" s="191" t="s">
        <v>844</v>
      </c>
      <c r="H582" s="192">
        <v>24.36</v>
      </c>
      <c r="I582" s="193"/>
      <c r="L582" s="189"/>
      <c r="M582" s="194"/>
      <c r="N582" s="195"/>
      <c r="O582" s="195"/>
      <c r="P582" s="195"/>
      <c r="Q582" s="195"/>
      <c r="R582" s="195"/>
      <c r="S582" s="195"/>
      <c r="T582" s="196"/>
      <c r="AT582" s="190" t="s">
        <v>194</v>
      </c>
      <c r="AU582" s="190" t="s">
        <v>82</v>
      </c>
      <c r="AV582" s="14" t="s">
        <v>82</v>
      </c>
      <c r="AW582" s="14" t="s">
        <v>30</v>
      </c>
      <c r="AX582" s="14" t="s">
        <v>80</v>
      </c>
      <c r="AY582" s="190" t="s">
        <v>185</v>
      </c>
    </row>
    <row r="583" spans="1:65" s="2" customFormat="1" ht="16.5" customHeight="1">
      <c r="A583" s="33"/>
      <c r="B583" s="167"/>
      <c r="C583" s="213" t="s">
        <v>845</v>
      </c>
      <c r="D583" s="213" t="s">
        <v>454</v>
      </c>
      <c r="E583" s="214" t="s">
        <v>846</v>
      </c>
      <c r="F583" s="215" t="s">
        <v>847</v>
      </c>
      <c r="G583" s="216" t="s">
        <v>514</v>
      </c>
      <c r="H583" s="217">
        <v>9.1349999999999998</v>
      </c>
      <c r="I583" s="218"/>
      <c r="J583" s="219">
        <f>ROUND(I583*H583,2)</f>
        <v>0</v>
      </c>
      <c r="K583" s="215" t="s">
        <v>1</v>
      </c>
      <c r="L583" s="220"/>
      <c r="M583" s="221" t="s">
        <v>1</v>
      </c>
      <c r="N583" s="222" t="s">
        <v>38</v>
      </c>
      <c r="O583" s="59"/>
      <c r="P583" s="177">
        <f>O583*H583</f>
        <v>0</v>
      </c>
      <c r="Q583" s="177">
        <v>3.8999999999999998E-3</v>
      </c>
      <c r="R583" s="177">
        <f>Q583*H583</f>
        <v>3.5626499999999998E-2</v>
      </c>
      <c r="S583" s="177">
        <v>0</v>
      </c>
      <c r="T583" s="178">
        <f>S583*H583</f>
        <v>0</v>
      </c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R583" s="179" t="s">
        <v>230</v>
      </c>
      <c r="AT583" s="179" t="s">
        <v>454</v>
      </c>
      <c r="AU583" s="179" t="s">
        <v>82</v>
      </c>
      <c r="AY583" s="18" t="s">
        <v>185</v>
      </c>
      <c r="BE583" s="180">
        <f>IF(N583="základní",J583,0)</f>
        <v>0</v>
      </c>
      <c r="BF583" s="180">
        <f>IF(N583="snížená",J583,0)</f>
        <v>0</v>
      </c>
      <c r="BG583" s="180">
        <f>IF(N583="zákl. přenesená",J583,0)</f>
        <v>0</v>
      </c>
      <c r="BH583" s="180">
        <f>IF(N583="sníž. přenesená",J583,0)</f>
        <v>0</v>
      </c>
      <c r="BI583" s="180">
        <f>IF(N583="nulová",J583,0)</f>
        <v>0</v>
      </c>
      <c r="BJ583" s="18" t="s">
        <v>80</v>
      </c>
      <c r="BK583" s="180">
        <f>ROUND(I583*H583,2)</f>
        <v>0</v>
      </c>
      <c r="BL583" s="18" t="s">
        <v>192</v>
      </c>
      <c r="BM583" s="179" t="s">
        <v>848</v>
      </c>
    </row>
    <row r="584" spans="1:65" s="13" customFormat="1" ht="22.5">
      <c r="B584" s="181"/>
      <c r="D584" s="182" t="s">
        <v>194</v>
      </c>
      <c r="E584" s="183" t="s">
        <v>1</v>
      </c>
      <c r="F584" s="184" t="s">
        <v>652</v>
      </c>
      <c r="H584" s="183" t="s">
        <v>1</v>
      </c>
      <c r="I584" s="185"/>
      <c r="L584" s="181"/>
      <c r="M584" s="186"/>
      <c r="N584" s="187"/>
      <c r="O584" s="187"/>
      <c r="P584" s="187"/>
      <c r="Q584" s="187"/>
      <c r="R584" s="187"/>
      <c r="S584" s="187"/>
      <c r="T584" s="188"/>
      <c r="AT584" s="183" t="s">
        <v>194</v>
      </c>
      <c r="AU584" s="183" t="s">
        <v>82</v>
      </c>
      <c r="AV584" s="13" t="s">
        <v>80</v>
      </c>
      <c r="AW584" s="13" t="s">
        <v>30</v>
      </c>
      <c r="AX584" s="13" t="s">
        <v>73</v>
      </c>
      <c r="AY584" s="183" t="s">
        <v>185</v>
      </c>
    </row>
    <row r="585" spans="1:65" s="14" customFormat="1" ht="11.25">
      <c r="B585" s="189"/>
      <c r="D585" s="182" t="s">
        <v>194</v>
      </c>
      <c r="E585" s="190" t="s">
        <v>1</v>
      </c>
      <c r="F585" s="191" t="s">
        <v>849</v>
      </c>
      <c r="H585" s="192">
        <v>9.1349999999999998</v>
      </c>
      <c r="I585" s="193"/>
      <c r="L585" s="189"/>
      <c r="M585" s="194"/>
      <c r="N585" s="195"/>
      <c r="O585" s="195"/>
      <c r="P585" s="195"/>
      <c r="Q585" s="195"/>
      <c r="R585" s="195"/>
      <c r="S585" s="195"/>
      <c r="T585" s="196"/>
      <c r="AT585" s="190" t="s">
        <v>194</v>
      </c>
      <c r="AU585" s="190" t="s">
        <v>82</v>
      </c>
      <c r="AV585" s="14" t="s">
        <v>82</v>
      </c>
      <c r="AW585" s="14" t="s">
        <v>30</v>
      </c>
      <c r="AX585" s="14" t="s">
        <v>80</v>
      </c>
      <c r="AY585" s="190" t="s">
        <v>185</v>
      </c>
    </row>
    <row r="586" spans="1:65" s="2" customFormat="1" ht="21.75" customHeight="1">
      <c r="A586" s="33"/>
      <c r="B586" s="167"/>
      <c r="C586" s="168" t="s">
        <v>850</v>
      </c>
      <c r="D586" s="168" t="s">
        <v>187</v>
      </c>
      <c r="E586" s="169" t="s">
        <v>851</v>
      </c>
      <c r="F586" s="170" t="s">
        <v>852</v>
      </c>
      <c r="G586" s="171" t="s">
        <v>514</v>
      </c>
      <c r="H586" s="172">
        <v>1</v>
      </c>
      <c r="I586" s="173"/>
      <c r="J586" s="174">
        <f>ROUND(I586*H586,2)</f>
        <v>0</v>
      </c>
      <c r="K586" s="170" t="s">
        <v>191</v>
      </c>
      <c r="L586" s="34"/>
      <c r="M586" s="175" t="s">
        <v>1</v>
      </c>
      <c r="N586" s="176" t="s">
        <v>38</v>
      </c>
      <c r="O586" s="59"/>
      <c r="P586" s="177">
        <f>O586*H586</f>
        <v>0</v>
      </c>
      <c r="Q586" s="177">
        <v>0</v>
      </c>
      <c r="R586" s="177">
        <f>Q586*H586</f>
        <v>0</v>
      </c>
      <c r="S586" s="177">
        <v>0</v>
      </c>
      <c r="T586" s="178">
        <f>S586*H586</f>
        <v>0</v>
      </c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R586" s="179" t="s">
        <v>192</v>
      </c>
      <c r="AT586" s="179" t="s">
        <v>187</v>
      </c>
      <c r="AU586" s="179" t="s">
        <v>82</v>
      </c>
      <c r="AY586" s="18" t="s">
        <v>185</v>
      </c>
      <c r="BE586" s="180">
        <f>IF(N586="základní",J586,0)</f>
        <v>0</v>
      </c>
      <c r="BF586" s="180">
        <f>IF(N586="snížená",J586,0)</f>
        <v>0</v>
      </c>
      <c r="BG586" s="180">
        <f>IF(N586="zákl. přenesená",J586,0)</f>
        <v>0</v>
      </c>
      <c r="BH586" s="180">
        <f>IF(N586="sníž. přenesená",J586,0)</f>
        <v>0</v>
      </c>
      <c r="BI586" s="180">
        <f>IF(N586="nulová",J586,0)</f>
        <v>0</v>
      </c>
      <c r="BJ586" s="18" t="s">
        <v>80</v>
      </c>
      <c r="BK586" s="180">
        <f>ROUND(I586*H586,2)</f>
        <v>0</v>
      </c>
      <c r="BL586" s="18" t="s">
        <v>192</v>
      </c>
      <c r="BM586" s="179" t="s">
        <v>853</v>
      </c>
    </row>
    <row r="587" spans="1:65" s="13" customFormat="1" ht="22.5">
      <c r="B587" s="181"/>
      <c r="D587" s="182" t="s">
        <v>194</v>
      </c>
      <c r="E587" s="183" t="s">
        <v>1</v>
      </c>
      <c r="F587" s="184" t="s">
        <v>652</v>
      </c>
      <c r="H587" s="183" t="s">
        <v>1</v>
      </c>
      <c r="I587" s="185"/>
      <c r="L587" s="181"/>
      <c r="M587" s="186"/>
      <c r="N587" s="187"/>
      <c r="O587" s="187"/>
      <c r="P587" s="187"/>
      <c r="Q587" s="187"/>
      <c r="R587" s="187"/>
      <c r="S587" s="187"/>
      <c r="T587" s="188"/>
      <c r="AT587" s="183" t="s">
        <v>194</v>
      </c>
      <c r="AU587" s="183" t="s">
        <v>82</v>
      </c>
      <c r="AV587" s="13" t="s">
        <v>80</v>
      </c>
      <c r="AW587" s="13" t="s">
        <v>30</v>
      </c>
      <c r="AX587" s="13" t="s">
        <v>73</v>
      </c>
      <c r="AY587" s="183" t="s">
        <v>185</v>
      </c>
    </row>
    <row r="588" spans="1:65" s="14" customFormat="1" ht="11.25">
      <c r="B588" s="189"/>
      <c r="D588" s="182" t="s">
        <v>194</v>
      </c>
      <c r="E588" s="190" t="s">
        <v>1</v>
      </c>
      <c r="F588" s="191" t="s">
        <v>80</v>
      </c>
      <c r="H588" s="192">
        <v>1</v>
      </c>
      <c r="I588" s="193"/>
      <c r="L588" s="189"/>
      <c r="M588" s="194"/>
      <c r="N588" s="195"/>
      <c r="O588" s="195"/>
      <c r="P588" s="195"/>
      <c r="Q588" s="195"/>
      <c r="R588" s="195"/>
      <c r="S588" s="195"/>
      <c r="T588" s="196"/>
      <c r="AT588" s="190" t="s">
        <v>194</v>
      </c>
      <c r="AU588" s="190" t="s">
        <v>82</v>
      </c>
      <c r="AV588" s="14" t="s">
        <v>82</v>
      </c>
      <c r="AW588" s="14" t="s">
        <v>30</v>
      </c>
      <c r="AX588" s="14" t="s">
        <v>80</v>
      </c>
      <c r="AY588" s="190" t="s">
        <v>185</v>
      </c>
    </row>
    <row r="589" spans="1:65" s="2" customFormat="1" ht="16.5" customHeight="1">
      <c r="A589" s="33"/>
      <c r="B589" s="167"/>
      <c r="C589" s="213" t="s">
        <v>854</v>
      </c>
      <c r="D589" s="213" t="s">
        <v>454</v>
      </c>
      <c r="E589" s="214" t="s">
        <v>855</v>
      </c>
      <c r="F589" s="215" t="s">
        <v>856</v>
      </c>
      <c r="G589" s="216" t="s">
        <v>514</v>
      </c>
      <c r="H589" s="217">
        <v>1.0149999999999999</v>
      </c>
      <c r="I589" s="218"/>
      <c r="J589" s="219">
        <f>ROUND(I589*H589,2)</f>
        <v>0</v>
      </c>
      <c r="K589" s="215" t="s">
        <v>191</v>
      </c>
      <c r="L589" s="220"/>
      <c r="M589" s="221" t="s">
        <v>1</v>
      </c>
      <c r="N589" s="222" t="s">
        <v>38</v>
      </c>
      <c r="O589" s="59"/>
      <c r="P589" s="177">
        <f>O589*H589</f>
        <v>0</v>
      </c>
      <c r="Q589" s="177">
        <v>6.8000000000000005E-4</v>
      </c>
      <c r="R589" s="177">
        <f>Q589*H589</f>
        <v>6.9019999999999997E-4</v>
      </c>
      <c r="S589" s="177">
        <v>0</v>
      </c>
      <c r="T589" s="178">
        <f>S589*H589</f>
        <v>0</v>
      </c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R589" s="179" t="s">
        <v>230</v>
      </c>
      <c r="AT589" s="179" t="s">
        <v>454</v>
      </c>
      <c r="AU589" s="179" t="s">
        <v>82</v>
      </c>
      <c r="AY589" s="18" t="s">
        <v>185</v>
      </c>
      <c r="BE589" s="180">
        <f>IF(N589="základní",J589,0)</f>
        <v>0</v>
      </c>
      <c r="BF589" s="180">
        <f>IF(N589="snížená",J589,0)</f>
        <v>0</v>
      </c>
      <c r="BG589" s="180">
        <f>IF(N589="zákl. přenesená",J589,0)</f>
        <v>0</v>
      </c>
      <c r="BH589" s="180">
        <f>IF(N589="sníž. přenesená",J589,0)</f>
        <v>0</v>
      </c>
      <c r="BI589" s="180">
        <f>IF(N589="nulová",J589,0)</f>
        <v>0</v>
      </c>
      <c r="BJ589" s="18" t="s">
        <v>80</v>
      </c>
      <c r="BK589" s="180">
        <f>ROUND(I589*H589,2)</f>
        <v>0</v>
      </c>
      <c r="BL589" s="18" t="s">
        <v>192</v>
      </c>
      <c r="BM589" s="179" t="s">
        <v>857</v>
      </c>
    </row>
    <row r="590" spans="1:65" s="13" customFormat="1" ht="22.5">
      <c r="B590" s="181"/>
      <c r="D590" s="182" t="s">
        <v>194</v>
      </c>
      <c r="E590" s="183" t="s">
        <v>1</v>
      </c>
      <c r="F590" s="184" t="s">
        <v>652</v>
      </c>
      <c r="H590" s="183" t="s">
        <v>1</v>
      </c>
      <c r="I590" s="185"/>
      <c r="L590" s="181"/>
      <c r="M590" s="186"/>
      <c r="N590" s="187"/>
      <c r="O590" s="187"/>
      <c r="P590" s="187"/>
      <c r="Q590" s="187"/>
      <c r="R590" s="187"/>
      <c r="S590" s="187"/>
      <c r="T590" s="188"/>
      <c r="AT590" s="183" t="s">
        <v>194</v>
      </c>
      <c r="AU590" s="183" t="s">
        <v>82</v>
      </c>
      <c r="AV590" s="13" t="s">
        <v>80</v>
      </c>
      <c r="AW590" s="13" t="s">
        <v>30</v>
      </c>
      <c r="AX590" s="13" t="s">
        <v>73</v>
      </c>
      <c r="AY590" s="183" t="s">
        <v>185</v>
      </c>
    </row>
    <row r="591" spans="1:65" s="14" customFormat="1" ht="11.25">
      <c r="B591" s="189"/>
      <c r="D591" s="182" t="s">
        <v>194</v>
      </c>
      <c r="E591" s="190" t="s">
        <v>1</v>
      </c>
      <c r="F591" s="191" t="s">
        <v>817</v>
      </c>
      <c r="H591" s="192">
        <v>1.0149999999999999</v>
      </c>
      <c r="I591" s="193"/>
      <c r="L591" s="189"/>
      <c r="M591" s="194"/>
      <c r="N591" s="195"/>
      <c r="O591" s="195"/>
      <c r="P591" s="195"/>
      <c r="Q591" s="195"/>
      <c r="R591" s="195"/>
      <c r="S591" s="195"/>
      <c r="T591" s="196"/>
      <c r="AT591" s="190" t="s">
        <v>194</v>
      </c>
      <c r="AU591" s="190" t="s">
        <v>82</v>
      </c>
      <c r="AV591" s="14" t="s">
        <v>82</v>
      </c>
      <c r="AW591" s="14" t="s">
        <v>30</v>
      </c>
      <c r="AX591" s="14" t="s">
        <v>80</v>
      </c>
      <c r="AY591" s="190" t="s">
        <v>185</v>
      </c>
    </row>
    <row r="592" spans="1:65" s="2" customFormat="1" ht="21.75" customHeight="1">
      <c r="A592" s="33"/>
      <c r="B592" s="167"/>
      <c r="C592" s="168" t="s">
        <v>858</v>
      </c>
      <c r="D592" s="168" t="s">
        <v>187</v>
      </c>
      <c r="E592" s="169" t="s">
        <v>859</v>
      </c>
      <c r="F592" s="170" t="s">
        <v>860</v>
      </c>
      <c r="G592" s="171" t="s">
        <v>514</v>
      </c>
      <c r="H592" s="172">
        <v>2</v>
      </c>
      <c r="I592" s="173"/>
      <c r="J592" s="174">
        <f>ROUND(I592*H592,2)</f>
        <v>0</v>
      </c>
      <c r="K592" s="170" t="s">
        <v>191</v>
      </c>
      <c r="L592" s="34"/>
      <c r="M592" s="175" t="s">
        <v>1</v>
      </c>
      <c r="N592" s="176" t="s">
        <v>38</v>
      </c>
      <c r="O592" s="59"/>
      <c r="P592" s="177">
        <f>O592*H592</f>
        <v>0</v>
      </c>
      <c r="Q592" s="177">
        <v>0</v>
      </c>
      <c r="R592" s="177">
        <f>Q592*H592</f>
        <v>0</v>
      </c>
      <c r="S592" s="177">
        <v>0</v>
      </c>
      <c r="T592" s="178">
        <f>S592*H592</f>
        <v>0</v>
      </c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R592" s="179" t="s">
        <v>192</v>
      </c>
      <c r="AT592" s="179" t="s">
        <v>187</v>
      </c>
      <c r="AU592" s="179" t="s">
        <v>82</v>
      </c>
      <c r="AY592" s="18" t="s">
        <v>185</v>
      </c>
      <c r="BE592" s="180">
        <f>IF(N592="základní",J592,0)</f>
        <v>0</v>
      </c>
      <c r="BF592" s="180">
        <f>IF(N592="snížená",J592,0)</f>
        <v>0</v>
      </c>
      <c r="BG592" s="180">
        <f>IF(N592="zákl. přenesená",J592,0)</f>
        <v>0</v>
      </c>
      <c r="BH592" s="180">
        <f>IF(N592="sníž. přenesená",J592,0)</f>
        <v>0</v>
      </c>
      <c r="BI592" s="180">
        <f>IF(N592="nulová",J592,0)</f>
        <v>0</v>
      </c>
      <c r="BJ592" s="18" t="s">
        <v>80</v>
      </c>
      <c r="BK592" s="180">
        <f>ROUND(I592*H592,2)</f>
        <v>0</v>
      </c>
      <c r="BL592" s="18" t="s">
        <v>192</v>
      </c>
      <c r="BM592" s="179" t="s">
        <v>861</v>
      </c>
    </row>
    <row r="593" spans="1:65" s="13" customFormat="1" ht="22.5">
      <c r="B593" s="181"/>
      <c r="D593" s="182" t="s">
        <v>194</v>
      </c>
      <c r="E593" s="183" t="s">
        <v>1</v>
      </c>
      <c r="F593" s="184" t="s">
        <v>652</v>
      </c>
      <c r="H593" s="183" t="s">
        <v>1</v>
      </c>
      <c r="I593" s="185"/>
      <c r="L593" s="181"/>
      <c r="M593" s="186"/>
      <c r="N593" s="187"/>
      <c r="O593" s="187"/>
      <c r="P593" s="187"/>
      <c r="Q593" s="187"/>
      <c r="R593" s="187"/>
      <c r="S593" s="187"/>
      <c r="T593" s="188"/>
      <c r="AT593" s="183" t="s">
        <v>194</v>
      </c>
      <c r="AU593" s="183" t="s">
        <v>82</v>
      </c>
      <c r="AV593" s="13" t="s">
        <v>80</v>
      </c>
      <c r="AW593" s="13" t="s">
        <v>30</v>
      </c>
      <c r="AX593" s="13" t="s">
        <v>73</v>
      </c>
      <c r="AY593" s="183" t="s">
        <v>185</v>
      </c>
    </row>
    <row r="594" spans="1:65" s="14" customFormat="1" ht="11.25">
      <c r="B594" s="189"/>
      <c r="D594" s="182" t="s">
        <v>194</v>
      </c>
      <c r="E594" s="190" t="s">
        <v>1</v>
      </c>
      <c r="F594" s="191" t="s">
        <v>82</v>
      </c>
      <c r="H594" s="192">
        <v>2</v>
      </c>
      <c r="I594" s="193"/>
      <c r="L594" s="189"/>
      <c r="M594" s="194"/>
      <c r="N594" s="195"/>
      <c r="O594" s="195"/>
      <c r="P594" s="195"/>
      <c r="Q594" s="195"/>
      <c r="R594" s="195"/>
      <c r="S594" s="195"/>
      <c r="T594" s="196"/>
      <c r="AT594" s="190" t="s">
        <v>194</v>
      </c>
      <c r="AU594" s="190" t="s">
        <v>82</v>
      </c>
      <c r="AV594" s="14" t="s">
        <v>82</v>
      </c>
      <c r="AW594" s="14" t="s">
        <v>30</v>
      </c>
      <c r="AX594" s="14" t="s">
        <v>80</v>
      </c>
      <c r="AY594" s="190" t="s">
        <v>185</v>
      </c>
    </row>
    <row r="595" spans="1:65" s="2" customFormat="1" ht="16.5" customHeight="1">
      <c r="A595" s="33"/>
      <c r="B595" s="167"/>
      <c r="C595" s="213" t="s">
        <v>862</v>
      </c>
      <c r="D595" s="213" t="s">
        <v>454</v>
      </c>
      <c r="E595" s="214" t="s">
        <v>863</v>
      </c>
      <c r="F595" s="215" t="s">
        <v>864</v>
      </c>
      <c r="G595" s="216" t="s">
        <v>514</v>
      </c>
      <c r="H595" s="217">
        <v>2.0299999999999998</v>
      </c>
      <c r="I595" s="218"/>
      <c r="J595" s="219">
        <f>ROUND(I595*H595,2)</f>
        <v>0</v>
      </c>
      <c r="K595" s="215" t="s">
        <v>191</v>
      </c>
      <c r="L595" s="220"/>
      <c r="M595" s="221" t="s">
        <v>1</v>
      </c>
      <c r="N595" s="222" t="s">
        <v>38</v>
      </c>
      <c r="O595" s="59"/>
      <c r="P595" s="177">
        <f>O595*H595</f>
        <v>0</v>
      </c>
      <c r="Q595" s="177">
        <v>2.5999999999999998E-4</v>
      </c>
      <c r="R595" s="177">
        <f>Q595*H595</f>
        <v>5.2779999999999993E-4</v>
      </c>
      <c r="S595" s="177">
        <v>0</v>
      </c>
      <c r="T595" s="178">
        <f>S595*H595</f>
        <v>0</v>
      </c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R595" s="179" t="s">
        <v>230</v>
      </c>
      <c r="AT595" s="179" t="s">
        <v>454</v>
      </c>
      <c r="AU595" s="179" t="s">
        <v>82</v>
      </c>
      <c r="AY595" s="18" t="s">
        <v>185</v>
      </c>
      <c r="BE595" s="180">
        <f>IF(N595="základní",J595,0)</f>
        <v>0</v>
      </c>
      <c r="BF595" s="180">
        <f>IF(N595="snížená",J595,0)</f>
        <v>0</v>
      </c>
      <c r="BG595" s="180">
        <f>IF(N595="zákl. přenesená",J595,0)</f>
        <v>0</v>
      </c>
      <c r="BH595" s="180">
        <f>IF(N595="sníž. přenesená",J595,0)</f>
        <v>0</v>
      </c>
      <c r="BI595" s="180">
        <f>IF(N595="nulová",J595,0)</f>
        <v>0</v>
      </c>
      <c r="BJ595" s="18" t="s">
        <v>80</v>
      </c>
      <c r="BK595" s="180">
        <f>ROUND(I595*H595,2)</f>
        <v>0</v>
      </c>
      <c r="BL595" s="18" t="s">
        <v>192</v>
      </c>
      <c r="BM595" s="179" t="s">
        <v>865</v>
      </c>
    </row>
    <row r="596" spans="1:65" s="13" customFormat="1" ht="22.5">
      <c r="B596" s="181"/>
      <c r="D596" s="182" t="s">
        <v>194</v>
      </c>
      <c r="E596" s="183" t="s">
        <v>1</v>
      </c>
      <c r="F596" s="184" t="s">
        <v>652</v>
      </c>
      <c r="H596" s="183" t="s">
        <v>1</v>
      </c>
      <c r="I596" s="185"/>
      <c r="L596" s="181"/>
      <c r="M596" s="186"/>
      <c r="N596" s="187"/>
      <c r="O596" s="187"/>
      <c r="P596" s="187"/>
      <c r="Q596" s="187"/>
      <c r="R596" s="187"/>
      <c r="S596" s="187"/>
      <c r="T596" s="188"/>
      <c r="AT596" s="183" t="s">
        <v>194</v>
      </c>
      <c r="AU596" s="183" t="s">
        <v>82</v>
      </c>
      <c r="AV596" s="13" t="s">
        <v>80</v>
      </c>
      <c r="AW596" s="13" t="s">
        <v>30</v>
      </c>
      <c r="AX596" s="13" t="s">
        <v>73</v>
      </c>
      <c r="AY596" s="183" t="s">
        <v>185</v>
      </c>
    </row>
    <row r="597" spans="1:65" s="14" customFormat="1" ht="11.25">
      <c r="B597" s="189"/>
      <c r="D597" s="182" t="s">
        <v>194</v>
      </c>
      <c r="E597" s="190" t="s">
        <v>1</v>
      </c>
      <c r="F597" s="191" t="s">
        <v>866</v>
      </c>
      <c r="H597" s="192">
        <v>2.0299999999999998</v>
      </c>
      <c r="I597" s="193"/>
      <c r="L597" s="189"/>
      <c r="M597" s="194"/>
      <c r="N597" s="195"/>
      <c r="O597" s="195"/>
      <c r="P597" s="195"/>
      <c r="Q597" s="195"/>
      <c r="R597" s="195"/>
      <c r="S597" s="195"/>
      <c r="T597" s="196"/>
      <c r="AT597" s="190" t="s">
        <v>194</v>
      </c>
      <c r="AU597" s="190" t="s">
        <v>82</v>
      </c>
      <c r="AV597" s="14" t="s">
        <v>82</v>
      </c>
      <c r="AW597" s="14" t="s">
        <v>30</v>
      </c>
      <c r="AX597" s="14" t="s">
        <v>80</v>
      </c>
      <c r="AY597" s="190" t="s">
        <v>185</v>
      </c>
    </row>
    <row r="598" spans="1:65" s="2" customFormat="1" ht="21.75" customHeight="1">
      <c r="A598" s="33"/>
      <c r="B598" s="167"/>
      <c r="C598" s="168" t="s">
        <v>867</v>
      </c>
      <c r="D598" s="168" t="s">
        <v>187</v>
      </c>
      <c r="E598" s="169" t="s">
        <v>868</v>
      </c>
      <c r="F598" s="170" t="s">
        <v>869</v>
      </c>
      <c r="G598" s="171" t="s">
        <v>514</v>
      </c>
      <c r="H598" s="172">
        <v>6</v>
      </c>
      <c r="I598" s="173"/>
      <c r="J598" s="174">
        <f>ROUND(I598*H598,2)</f>
        <v>0</v>
      </c>
      <c r="K598" s="170" t="s">
        <v>191</v>
      </c>
      <c r="L598" s="34"/>
      <c r="M598" s="175" t="s">
        <v>1</v>
      </c>
      <c r="N598" s="176" t="s">
        <v>38</v>
      </c>
      <c r="O598" s="59"/>
      <c r="P598" s="177">
        <f>O598*H598</f>
        <v>0</v>
      </c>
      <c r="Q598" s="177">
        <v>0</v>
      </c>
      <c r="R598" s="177">
        <f>Q598*H598</f>
        <v>0</v>
      </c>
      <c r="S598" s="177">
        <v>0</v>
      </c>
      <c r="T598" s="178">
        <f>S598*H598</f>
        <v>0</v>
      </c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R598" s="179" t="s">
        <v>192</v>
      </c>
      <c r="AT598" s="179" t="s">
        <v>187</v>
      </c>
      <c r="AU598" s="179" t="s">
        <v>82</v>
      </c>
      <c r="AY598" s="18" t="s">
        <v>185</v>
      </c>
      <c r="BE598" s="180">
        <f>IF(N598="základní",J598,0)</f>
        <v>0</v>
      </c>
      <c r="BF598" s="180">
        <f>IF(N598="snížená",J598,0)</f>
        <v>0</v>
      </c>
      <c r="BG598" s="180">
        <f>IF(N598="zákl. přenesená",J598,0)</f>
        <v>0</v>
      </c>
      <c r="BH598" s="180">
        <f>IF(N598="sníž. přenesená",J598,0)</f>
        <v>0</v>
      </c>
      <c r="BI598" s="180">
        <f>IF(N598="nulová",J598,0)</f>
        <v>0</v>
      </c>
      <c r="BJ598" s="18" t="s">
        <v>80</v>
      </c>
      <c r="BK598" s="180">
        <f>ROUND(I598*H598,2)</f>
        <v>0</v>
      </c>
      <c r="BL598" s="18" t="s">
        <v>192</v>
      </c>
      <c r="BM598" s="179" t="s">
        <v>870</v>
      </c>
    </row>
    <row r="599" spans="1:65" s="13" customFormat="1" ht="22.5">
      <c r="B599" s="181"/>
      <c r="D599" s="182" t="s">
        <v>194</v>
      </c>
      <c r="E599" s="183" t="s">
        <v>1</v>
      </c>
      <c r="F599" s="184" t="s">
        <v>652</v>
      </c>
      <c r="H599" s="183" t="s">
        <v>1</v>
      </c>
      <c r="I599" s="185"/>
      <c r="L599" s="181"/>
      <c r="M599" s="186"/>
      <c r="N599" s="187"/>
      <c r="O599" s="187"/>
      <c r="P599" s="187"/>
      <c r="Q599" s="187"/>
      <c r="R599" s="187"/>
      <c r="S599" s="187"/>
      <c r="T599" s="188"/>
      <c r="AT599" s="183" t="s">
        <v>194</v>
      </c>
      <c r="AU599" s="183" t="s">
        <v>82</v>
      </c>
      <c r="AV599" s="13" t="s">
        <v>80</v>
      </c>
      <c r="AW599" s="13" t="s">
        <v>30</v>
      </c>
      <c r="AX599" s="13" t="s">
        <v>73</v>
      </c>
      <c r="AY599" s="183" t="s">
        <v>185</v>
      </c>
    </row>
    <row r="600" spans="1:65" s="14" customFormat="1" ht="11.25">
      <c r="B600" s="189"/>
      <c r="D600" s="182" t="s">
        <v>194</v>
      </c>
      <c r="E600" s="190" t="s">
        <v>1</v>
      </c>
      <c r="F600" s="191" t="s">
        <v>871</v>
      </c>
      <c r="H600" s="192">
        <v>6</v>
      </c>
      <c r="I600" s="193"/>
      <c r="L600" s="189"/>
      <c r="M600" s="194"/>
      <c r="N600" s="195"/>
      <c r="O600" s="195"/>
      <c r="P600" s="195"/>
      <c r="Q600" s="195"/>
      <c r="R600" s="195"/>
      <c r="S600" s="195"/>
      <c r="T600" s="196"/>
      <c r="AT600" s="190" t="s">
        <v>194</v>
      </c>
      <c r="AU600" s="190" t="s">
        <v>82</v>
      </c>
      <c r="AV600" s="14" t="s">
        <v>82</v>
      </c>
      <c r="AW600" s="14" t="s">
        <v>30</v>
      </c>
      <c r="AX600" s="14" t="s">
        <v>80</v>
      </c>
      <c r="AY600" s="190" t="s">
        <v>185</v>
      </c>
    </row>
    <row r="601" spans="1:65" s="2" customFormat="1" ht="16.5" customHeight="1">
      <c r="A601" s="33"/>
      <c r="B601" s="167"/>
      <c r="C601" s="213" t="s">
        <v>872</v>
      </c>
      <c r="D601" s="213" t="s">
        <v>454</v>
      </c>
      <c r="E601" s="214" t="s">
        <v>873</v>
      </c>
      <c r="F601" s="215" t="s">
        <v>874</v>
      </c>
      <c r="G601" s="216" t="s">
        <v>514</v>
      </c>
      <c r="H601" s="217">
        <v>6.09</v>
      </c>
      <c r="I601" s="218"/>
      <c r="J601" s="219">
        <f>ROUND(I601*H601,2)</f>
        <v>0</v>
      </c>
      <c r="K601" s="215" t="s">
        <v>191</v>
      </c>
      <c r="L601" s="220"/>
      <c r="M601" s="221" t="s">
        <v>1</v>
      </c>
      <c r="N601" s="222" t="s">
        <v>38</v>
      </c>
      <c r="O601" s="59"/>
      <c r="P601" s="177">
        <f>O601*H601</f>
        <v>0</v>
      </c>
      <c r="Q601" s="177">
        <v>5.5999999999999995E-4</v>
      </c>
      <c r="R601" s="177">
        <f>Q601*H601</f>
        <v>3.4103999999999996E-3</v>
      </c>
      <c r="S601" s="177">
        <v>0</v>
      </c>
      <c r="T601" s="178">
        <f>S601*H601</f>
        <v>0</v>
      </c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R601" s="179" t="s">
        <v>230</v>
      </c>
      <c r="AT601" s="179" t="s">
        <v>454</v>
      </c>
      <c r="AU601" s="179" t="s">
        <v>82</v>
      </c>
      <c r="AY601" s="18" t="s">
        <v>185</v>
      </c>
      <c r="BE601" s="180">
        <f>IF(N601="základní",J601,0)</f>
        <v>0</v>
      </c>
      <c r="BF601" s="180">
        <f>IF(N601="snížená",J601,0)</f>
        <v>0</v>
      </c>
      <c r="BG601" s="180">
        <f>IF(N601="zákl. přenesená",J601,0)</f>
        <v>0</v>
      </c>
      <c r="BH601" s="180">
        <f>IF(N601="sníž. přenesená",J601,0)</f>
        <v>0</v>
      </c>
      <c r="BI601" s="180">
        <f>IF(N601="nulová",J601,0)</f>
        <v>0</v>
      </c>
      <c r="BJ601" s="18" t="s">
        <v>80</v>
      </c>
      <c r="BK601" s="180">
        <f>ROUND(I601*H601,2)</f>
        <v>0</v>
      </c>
      <c r="BL601" s="18" t="s">
        <v>192</v>
      </c>
      <c r="BM601" s="179" t="s">
        <v>875</v>
      </c>
    </row>
    <row r="602" spans="1:65" s="13" customFormat="1" ht="22.5">
      <c r="B602" s="181"/>
      <c r="D602" s="182" t="s">
        <v>194</v>
      </c>
      <c r="E602" s="183" t="s">
        <v>1</v>
      </c>
      <c r="F602" s="184" t="s">
        <v>652</v>
      </c>
      <c r="H602" s="183" t="s">
        <v>1</v>
      </c>
      <c r="I602" s="185"/>
      <c r="L602" s="181"/>
      <c r="M602" s="186"/>
      <c r="N602" s="187"/>
      <c r="O602" s="187"/>
      <c r="P602" s="187"/>
      <c r="Q602" s="187"/>
      <c r="R602" s="187"/>
      <c r="S602" s="187"/>
      <c r="T602" s="188"/>
      <c r="AT602" s="183" t="s">
        <v>194</v>
      </c>
      <c r="AU602" s="183" t="s">
        <v>82</v>
      </c>
      <c r="AV602" s="13" t="s">
        <v>80</v>
      </c>
      <c r="AW602" s="13" t="s">
        <v>30</v>
      </c>
      <c r="AX602" s="13" t="s">
        <v>73</v>
      </c>
      <c r="AY602" s="183" t="s">
        <v>185</v>
      </c>
    </row>
    <row r="603" spans="1:65" s="14" customFormat="1" ht="11.25">
      <c r="B603" s="189"/>
      <c r="D603" s="182" t="s">
        <v>194</v>
      </c>
      <c r="E603" s="190" t="s">
        <v>1</v>
      </c>
      <c r="F603" s="191" t="s">
        <v>876</v>
      </c>
      <c r="H603" s="192">
        <v>6.09</v>
      </c>
      <c r="I603" s="193"/>
      <c r="L603" s="189"/>
      <c r="M603" s="194"/>
      <c r="N603" s="195"/>
      <c r="O603" s="195"/>
      <c r="P603" s="195"/>
      <c r="Q603" s="195"/>
      <c r="R603" s="195"/>
      <c r="S603" s="195"/>
      <c r="T603" s="196"/>
      <c r="AT603" s="190" t="s">
        <v>194</v>
      </c>
      <c r="AU603" s="190" t="s">
        <v>82</v>
      </c>
      <c r="AV603" s="14" t="s">
        <v>82</v>
      </c>
      <c r="AW603" s="14" t="s">
        <v>30</v>
      </c>
      <c r="AX603" s="14" t="s">
        <v>80</v>
      </c>
      <c r="AY603" s="190" t="s">
        <v>185</v>
      </c>
    </row>
    <row r="604" spans="1:65" s="2" customFormat="1" ht="21.75" customHeight="1">
      <c r="A604" s="33"/>
      <c r="B604" s="167"/>
      <c r="C604" s="168" t="s">
        <v>877</v>
      </c>
      <c r="D604" s="168" t="s">
        <v>187</v>
      </c>
      <c r="E604" s="169" t="s">
        <v>878</v>
      </c>
      <c r="F604" s="170" t="s">
        <v>879</v>
      </c>
      <c r="G604" s="171" t="s">
        <v>514</v>
      </c>
      <c r="H604" s="172">
        <v>6</v>
      </c>
      <c r="I604" s="173"/>
      <c r="J604" s="174">
        <f>ROUND(I604*H604,2)</f>
        <v>0</v>
      </c>
      <c r="K604" s="170" t="s">
        <v>191</v>
      </c>
      <c r="L604" s="34"/>
      <c r="M604" s="175" t="s">
        <v>1</v>
      </c>
      <c r="N604" s="176" t="s">
        <v>38</v>
      </c>
      <c r="O604" s="59"/>
      <c r="P604" s="177">
        <f>O604*H604</f>
        <v>0</v>
      </c>
      <c r="Q604" s="177">
        <v>0</v>
      </c>
      <c r="R604" s="177">
        <f>Q604*H604</f>
        <v>0</v>
      </c>
      <c r="S604" s="177">
        <v>0</v>
      </c>
      <c r="T604" s="178">
        <f>S604*H604</f>
        <v>0</v>
      </c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R604" s="179" t="s">
        <v>192</v>
      </c>
      <c r="AT604" s="179" t="s">
        <v>187</v>
      </c>
      <c r="AU604" s="179" t="s">
        <v>82</v>
      </c>
      <c r="AY604" s="18" t="s">
        <v>185</v>
      </c>
      <c r="BE604" s="180">
        <f>IF(N604="základní",J604,0)</f>
        <v>0</v>
      </c>
      <c r="BF604" s="180">
        <f>IF(N604="snížená",J604,0)</f>
        <v>0</v>
      </c>
      <c r="BG604" s="180">
        <f>IF(N604="zákl. přenesená",J604,0)</f>
        <v>0</v>
      </c>
      <c r="BH604" s="180">
        <f>IF(N604="sníž. přenesená",J604,0)</f>
        <v>0</v>
      </c>
      <c r="BI604" s="180">
        <f>IF(N604="nulová",J604,0)</f>
        <v>0</v>
      </c>
      <c r="BJ604" s="18" t="s">
        <v>80</v>
      </c>
      <c r="BK604" s="180">
        <f>ROUND(I604*H604,2)</f>
        <v>0</v>
      </c>
      <c r="BL604" s="18" t="s">
        <v>192</v>
      </c>
      <c r="BM604" s="179" t="s">
        <v>880</v>
      </c>
    </row>
    <row r="605" spans="1:65" s="13" customFormat="1" ht="22.5">
      <c r="B605" s="181"/>
      <c r="D605" s="182" t="s">
        <v>194</v>
      </c>
      <c r="E605" s="183" t="s">
        <v>1</v>
      </c>
      <c r="F605" s="184" t="s">
        <v>881</v>
      </c>
      <c r="H605" s="183" t="s">
        <v>1</v>
      </c>
      <c r="I605" s="185"/>
      <c r="L605" s="181"/>
      <c r="M605" s="186"/>
      <c r="N605" s="187"/>
      <c r="O605" s="187"/>
      <c r="P605" s="187"/>
      <c r="Q605" s="187"/>
      <c r="R605" s="187"/>
      <c r="S605" s="187"/>
      <c r="T605" s="188"/>
      <c r="AT605" s="183" t="s">
        <v>194</v>
      </c>
      <c r="AU605" s="183" t="s">
        <v>82</v>
      </c>
      <c r="AV605" s="13" t="s">
        <v>80</v>
      </c>
      <c r="AW605" s="13" t="s">
        <v>30</v>
      </c>
      <c r="AX605" s="13" t="s">
        <v>73</v>
      </c>
      <c r="AY605" s="183" t="s">
        <v>185</v>
      </c>
    </row>
    <row r="606" spans="1:65" s="14" customFormat="1" ht="11.25">
      <c r="B606" s="189"/>
      <c r="D606" s="182" t="s">
        <v>194</v>
      </c>
      <c r="E606" s="190" t="s">
        <v>1</v>
      </c>
      <c r="F606" s="191" t="s">
        <v>217</v>
      </c>
      <c r="H606" s="192">
        <v>6</v>
      </c>
      <c r="I606" s="193"/>
      <c r="L606" s="189"/>
      <c r="M606" s="194"/>
      <c r="N606" s="195"/>
      <c r="O606" s="195"/>
      <c r="P606" s="195"/>
      <c r="Q606" s="195"/>
      <c r="R606" s="195"/>
      <c r="S606" s="195"/>
      <c r="T606" s="196"/>
      <c r="AT606" s="190" t="s">
        <v>194</v>
      </c>
      <c r="AU606" s="190" t="s">
        <v>82</v>
      </c>
      <c r="AV606" s="14" t="s">
        <v>82</v>
      </c>
      <c r="AW606" s="14" t="s">
        <v>30</v>
      </c>
      <c r="AX606" s="14" t="s">
        <v>80</v>
      </c>
      <c r="AY606" s="190" t="s">
        <v>185</v>
      </c>
    </row>
    <row r="607" spans="1:65" s="2" customFormat="1" ht="16.5" customHeight="1">
      <c r="A607" s="33"/>
      <c r="B607" s="167"/>
      <c r="C607" s="213" t="s">
        <v>882</v>
      </c>
      <c r="D607" s="213" t="s">
        <v>454</v>
      </c>
      <c r="E607" s="214" t="s">
        <v>883</v>
      </c>
      <c r="F607" s="215" t="s">
        <v>884</v>
      </c>
      <c r="G607" s="216" t="s">
        <v>514</v>
      </c>
      <c r="H607" s="217">
        <v>6.09</v>
      </c>
      <c r="I607" s="218"/>
      <c r="J607" s="219">
        <f>ROUND(I607*H607,2)</f>
        <v>0</v>
      </c>
      <c r="K607" s="215" t="s">
        <v>191</v>
      </c>
      <c r="L607" s="220"/>
      <c r="M607" s="221" t="s">
        <v>1</v>
      </c>
      <c r="N607" s="222" t="s">
        <v>38</v>
      </c>
      <c r="O607" s="59"/>
      <c r="P607" s="177">
        <f>O607*H607</f>
        <v>0</v>
      </c>
      <c r="Q607" s="177">
        <v>1.8E-3</v>
      </c>
      <c r="R607" s="177">
        <f>Q607*H607</f>
        <v>1.0962E-2</v>
      </c>
      <c r="S607" s="177">
        <v>0</v>
      </c>
      <c r="T607" s="178">
        <f>S607*H607</f>
        <v>0</v>
      </c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R607" s="179" t="s">
        <v>230</v>
      </c>
      <c r="AT607" s="179" t="s">
        <v>454</v>
      </c>
      <c r="AU607" s="179" t="s">
        <v>82</v>
      </c>
      <c r="AY607" s="18" t="s">
        <v>185</v>
      </c>
      <c r="BE607" s="180">
        <f>IF(N607="základní",J607,0)</f>
        <v>0</v>
      </c>
      <c r="BF607" s="180">
        <f>IF(N607="snížená",J607,0)</f>
        <v>0</v>
      </c>
      <c r="BG607" s="180">
        <f>IF(N607="zákl. přenesená",J607,0)</f>
        <v>0</v>
      </c>
      <c r="BH607" s="180">
        <f>IF(N607="sníž. přenesená",J607,0)</f>
        <v>0</v>
      </c>
      <c r="BI607" s="180">
        <f>IF(N607="nulová",J607,0)</f>
        <v>0</v>
      </c>
      <c r="BJ607" s="18" t="s">
        <v>80</v>
      </c>
      <c r="BK607" s="180">
        <f>ROUND(I607*H607,2)</f>
        <v>0</v>
      </c>
      <c r="BL607" s="18" t="s">
        <v>192</v>
      </c>
      <c r="BM607" s="179" t="s">
        <v>885</v>
      </c>
    </row>
    <row r="608" spans="1:65" s="13" customFormat="1" ht="22.5">
      <c r="B608" s="181"/>
      <c r="D608" s="182" t="s">
        <v>194</v>
      </c>
      <c r="E608" s="183" t="s">
        <v>1</v>
      </c>
      <c r="F608" s="184" t="s">
        <v>652</v>
      </c>
      <c r="H608" s="183" t="s">
        <v>1</v>
      </c>
      <c r="I608" s="185"/>
      <c r="L608" s="181"/>
      <c r="M608" s="186"/>
      <c r="N608" s="187"/>
      <c r="O608" s="187"/>
      <c r="P608" s="187"/>
      <c r="Q608" s="187"/>
      <c r="R608" s="187"/>
      <c r="S608" s="187"/>
      <c r="T608" s="188"/>
      <c r="AT608" s="183" t="s">
        <v>194</v>
      </c>
      <c r="AU608" s="183" t="s">
        <v>82</v>
      </c>
      <c r="AV608" s="13" t="s">
        <v>80</v>
      </c>
      <c r="AW608" s="13" t="s">
        <v>30</v>
      </c>
      <c r="AX608" s="13" t="s">
        <v>73</v>
      </c>
      <c r="AY608" s="183" t="s">
        <v>185</v>
      </c>
    </row>
    <row r="609" spans="1:65" s="14" customFormat="1" ht="11.25">
      <c r="B609" s="189"/>
      <c r="D609" s="182" t="s">
        <v>194</v>
      </c>
      <c r="E609" s="190" t="s">
        <v>1</v>
      </c>
      <c r="F609" s="191" t="s">
        <v>886</v>
      </c>
      <c r="H609" s="192">
        <v>6.09</v>
      </c>
      <c r="I609" s="193"/>
      <c r="L609" s="189"/>
      <c r="M609" s="194"/>
      <c r="N609" s="195"/>
      <c r="O609" s="195"/>
      <c r="P609" s="195"/>
      <c r="Q609" s="195"/>
      <c r="R609" s="195"/>
      <c r="S609" s="195"/>
      <c r="T609" s="196"/>
      <c r="AT609" s="190" t="s">
        <v>194</v>
      </c>
      <c r="AU609" s="190" t="s">
        <v>82</v>
      </c>
      <c r="AV609" s="14" t="s">
        <v>82</v>
      </c>
      <c r="AW609" s="14" t="s">
        <v>30</v>
      </c>
      <c r="AX609" s="14" t="s">
        <v>80</v>
      </c>
      <c r="AY609" s="190" t="s">
        <v>185</v>
      </c>
    </row>
    <row r="610" spans="1:65" s="2" customFormat="1" ht="21.75" customHeight="1">
      <c r="A610" s="33"/>
      <c r="B610" s="167"/>
      <c r="C610" s="168" t="s">
        <v>887</v>
      </c>
      <c r="D610" s="168" t="s">
        <v>187</v>
      </c>
      <c r="E610" s="169" t="s">
        <v>888</v>
      </c>
      <c r="F610" s="170" t="s">
        <v>889</v>
      </c>
      <c r="G610" s="171" t="s">
        <v>514</v>
      </c>
      <c r="H610" s="172">
        <v>2</v>
      </c>
      <c r="I610" s="173"/>
      <c r="J610" s="174">
        <f>ROUND(I610*H610,2)</f>
        <v>0</v>
      </c>
      <c r="K610" s="170" t="s">
        <v>1</v>
      </c>
      <c r="L610" s="34"/>
      <c r="M610" s="175" t="s">
        <v>1</v>
      </c>
      <c r="N610" s="176" t="s">
        <v>38</v>
      </c>
      <c r="O610" s="59"/>
      <c r="P610" s="177">
        <f>O610*H610</f>
        <v>0</v>
      </c>
      <c r="Q610" s="177">
        <v>0</v>
      </c>
      <c r="R610" s="177">
        <f>Q610*H610</f>
        <v>0</v>
      </c>
      <c r="S610" s="177">
        <v>0</v>
      </c>
      <c r="T610" s="178">
        <f>S610*H610</f>
        <v>0</v>
      </c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R610" s="179" t="s">
        <v>192</v>
      </c>
      <c r="AT610" s="179" t="s">
        <v>187</v>
      </c>
      <c r="AU610" s="179" t="s">
        <v>82</v>
      </c>
      <c r="AY610" s="18" t="s">
        <v>185</v>
      </c>
      <c r="BE610" s="180">
        <f>IF(N610="základní",J610,0)</f>
        <v>0</v>
      </c>
      <c r="BF610" s="180">
        <f>IF(N610="snížená",J610,0)</f>
        <v>0</v>
      </c>
      <c r="BG610" s="180">
        <f>IF(N610="zákl. přenesená",J610,0)</f>
        <v>0</v>
      </c>
      <c r="BH610" s="180">
        <f>IF(N610="sníž. přenesená",J610,0)</f>
        <v>0</v>
      </c>
      <c r="BI610" s="180">
        <f>IF(N610="nulová",J610,0)</f>
        <v>0</v>
      </c>
      <c r="BJ610" s="18" t="s">
        <v>80</v>
      </c>
      <c r="BK610" s="180">
        <f>ROUND(I610*H610,2)</f>
        <v>0</v>
      </c>
      <c r="BL610" s="18" t="s">
        <v>192</v>
      </c>
      <c r="BM610" s="179" t="s">
        <v>890</v>
      </c>
    </row>
    <row r="611" spans="1:65" s="13" customFormat="1" ht="22.5">
      <c r="B611" s="181"/>
      <c r="D611" s="182" t="s">
        <v>194</v>
      </c>
      <c r="E611" s="183" t="s">
        <v>1</v>
      </c>
      <c r="F611" s="184" t="s">
        <v>652</v>
      </c>
      <c r="H611" s="183" t="s">
        <v>1</v>
      </c>
      <c r="I611" s="185"/>
      <c r="L611" s="181"/>
      <c r="M611" s="186"/>
      <c r="N611" s="187"/>
      <c r="O611" s="187"/>
      <c r="P611" s="187"/>
      <c r="Q611" s="187"/>
      <c r="R611" s="187"/>
      <c r="S611" s="187"/>
      <c r="T611" s="188"/>
      <c r="AT611" s="183" t="s">
        <v>194</v>
      </c>
      <c r="AU611" s="183" t="s">
        <v>82</v>
      </c>
      <c r="AV611" s="13" t="s">
        <v>80</v>
      </c>
      <c r="AW611" s="13" t="s">
        <v>30</v>
      </c>
      <c r="AX611" s="13" t="s">
        <v>73</v>
      </c>
      <c r="AY611" s="183" t="s">
        <v>185</v>
      </c>
    </row>
    <row r="612" spans="1:65" s="14" customFormat="1" ht="11.25">
      <c r="B612" s="189"/>
      <c r="D612" s="182" t="s">
        <v>194</v>
      </c>
      <c r="E612" s="190" t="s">
        <v>1</v>
      </c>
      <c r="F612" s="191" t="s">
        <v>82</v>
      </c>
      <c r="H612" s="192">
        <v>2</v>
      </c>
      <c r="I612" s="193"/>
      <c r="L612" s="189"/>
      <c r="M612" s="194"/>
      <c r="N612" s="195"/>
      <c r="O612" s="195"/>
      <c r="P612" s="195"/>
      <c r="Q612" s="195"/>
      <c r="R612" s="195"/>
      <c r="S612" s="195"/>
      <c r="T612" s="196"/>
      <c r="AT612" s="190" t="s">
        <v>194</v>
      </c>
      <c r="AU612" s="190" t="s">
        <v>82</v>
      </c>
      <c r="AV612" s="14" t="s">
        <v>82</v>
      </c>
      <c r="AW612" s="14" t="s">
        <v>30</v>
      </c>
      <c r="AX612" s="14" t="s">
        <v>80</v>
      </c>
      <c r="AY612" s="190" t="s">
        <v>185</v>
      </c>
    </row>
    <row r="613" spans="1:65" s="2" customFormat="1" ht="16.5" customHeight="1">
      <c r="A613" s="33"/>
      <c r="B613" s="167"/>
      <c r="C613" s="213" t="s">
        <v>891</v>
      </c>
      <c r="D613" s="213" t="s">
        <v>454</v>
      </c>
      <c r="E613" s="214" t="s">
        <v>892</v>
      </c>
      <c r="F613" s="215" t="s">
        <v>893</v>
      </c>
      <c r="G613" s="216" t="s">
        <v>514</v>
      </c>
      <c r="H613" s="217">
        <v>2.0299999999999998</v>
      </c>
      <c r="I613" s="218"/>
      <c r="J613" s="219">
        <f>ROUND(I613*H613,2)</f>
        <v>0</v>
      </c>
      <c r="K613" s="215" t="s">
        <v>1</v>
      </c>
      <c r="L613" s="220"/>
      <c r="M613" s="221" t="s">
        <v>1</v>
      </c>
      <c r="N613" s="222" t="s">
        <v>38</v>
      </c>
      <c r="O613" s="59"/>
      <c r="P613" s="177">
        <f>O613*H613</f>
        <v>0</v>
      </c>
      <c r="Q613" s="177">
        <v>1.6000000000000001E-3</v>
      </c>
      <c r="R613" s="177">
        <f>Q613*H613</f>
        <v>3.248E-3</v>
      </c>
      <c r="S613" s="177">
        <v>0</v>
      </c>
      <c r="T613" s="178">
        <f>S613*H613</f>
        <v>0</v>
      </c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R613" s="179" t="s">
        <v>230</v>
      </c>
      <c r="AT613" s="179" t="s">
        <v>454</v>
      </c>
      <c r="AU613" s="179" t="s">
        <v>82</v>
      </c>
      <c r="AY613" s="18" t="s">
        <v>185</v>
      </c>
      <c r="BE613" s="180">
        <f>IF(N613="základní",J613,0)</f>
        <v>0</v>
      </c>
      <c r="BF613" s="180">
        <f>IF(N613="snížená",J613,0)</f>
        <v>0</v>
      </c>
      <c r="BG613" s="180">
        <f>IF(N613="zákl. přenesená",J613,0)</f>
        <v>0</v>
      </c>
      <c r="BH613" s="180">
        <f>IF(N613="sníž. přenesená",J613,0)</f>
        <v>0</v>
      </c>
      <c r="BI613" s="180">
        <f>IF(N613="nulová",J613,0)</f>
        <v>0</v>
      </c>
      <c r="BJ613" s="18" t="s">
        <v>80</v>
      </c>
      <c r="BK613" s="180">
        <f>ROUND(I613*H613,2)</f>
        <v>0</v>
      </c>
      <c r="BL613" s="18" t="s">
        <v>192</v>
      </c>
      <c r="BM613" s="179" t="s">
        <v>894</v>
      </c>
    </row>
    <row r="614" spans="1:65" s="13" customFormat="1" ht="22.5">
      <c r="B614" s="181"/>
      <c r="D614" s="182" t="s">
        <v>194</v>
      </c>
      <c r="E614" s="183" t="s">
        <v>1</v>
      </c>
      <c r="F614" s="184" t="s">
        <v>652</v>
      </c>
      <c r="H614" s="183" t="s">
        <v>1</v>
      </c>
      <c r="I614" s="185"/>
      <c r="L614" s="181"/>
      <c r="M614" s="186"/>
      <c r="N614" s="187"/>
      <c r="O614" s="187"/>
      <c r="P614" s="187"/>
      <c r="Q614" s="187"/>
      <c r="R614" s="187"/>
      <c r="S614" s="187"/>
      <c r="T614" s="188"/>
      <c r="AT614" s="183" t="s">
        <v>194</v>
      </c>
      <c r="AU614" s="183" t="s">
        <v>82</v>
      </c>
      <c r="AV614" s="13" t="s">
        <v>80</v>
      </c>
      <c r="AW614" s="13" t="s">
        <v>30</v>
      </c>
      <c r="AX614" s="13" t="s">
        <v>73</v>
      </c>
      <c r="AY614" s="183" t="s">
        <v>185</v>
      </c>
    </row>
    <row r="615" spans="1:65" s="14" customFormat="1" ht="11.25">
      <c r="B615" s="189"/>
      <c r="D615" s="182" t="s">
        <v>194</v>
      </c>
      <c r="E615" s="190" t="s">
        <v>1</v>
      </c>
      <c r="F615" s="191" t="s">
        <v>866</v>
      </c>
      <c r="H615" s="192">
        <v>2.0299999999999998</v>
      </c>
      <c r="I615" s="193"/>
      <c r="L615" s="189"/>
      <c r="M615" s="194"/>
      <c r="N615" s="195"/>
      <c r="O615" s="195"/>
      <c r="P615" s="195"/>
      <c r="Q615" s="195"/>
      <c r="R615" s="195"/>
      <c r="S615" s="195"/>
      <c r="T615" s="196"/>
      <c r="AT615" s="190" t="s">
        <v>194</v>
      </c>
      <c r="AU615" s="190" t="s">
        <v>82</v>
      </c>
      <c r="AV615" s="14" t="s">
        <v>82</v>
      </c>
      <c r="AW615" s="14" t="s">
        <v>30</v>
      </c>
      <c r="AX615" s="14" t="s">
        <v>80</v>
      </c>
      <c r="AY615" s="190" t="s">
        <v>185</v>
      </c>
    </row>
    <row r="616" spans="1:65" s="2" customFormat="1" ht="21.75" customHeight="1">
      <c r="A616" s="33"/>
      <c r="B616" s="167"/>
      <c r="C616" s="168" t="s">
        <v>895</v>
      </c>
      <c r="D616" s="168" t="s">
        <v>187</v>
      </c>
      <c r="E616" s="169" t="s">
        <v>896</v>
      </c>
      <c r="F616" s="170" t="s">
        <v>897</v>
      </c>
      <c r="G616" s="171" t="s">
        <v>514</v>
      </c>
      <c r="H616" s="172">
        <v>7</v>
      </c>
      <c r="I616" s="173"/>
      <c r="J616" s="174">
        <f>ROUND(I616*H616,2)</f>
        <v>0</v>
      </c>
      <c r="K616" s="170" t="s">
        <v>1</v>
      </c>
      <c r="L616" s="34"/>
      <c r="M616" s="175" t="s">
        <v>1</v>
      </c>
      <c r="N616" s="176" t="s">
        <v>38</v>
      </c>
      <c r="O616" s="59"/>
      <c r="P616" s="177">
        <f>O616*H616</f>
        <v>0</v>
      </c>
      <c r="Q616" s="177">
        <v>0</v>
      </c>
      <c r="R616" s="177">
        <f>Q616*H616</f>
        <v>0</v>
      </c>
      <c r="S616" s="177">
        <v>0</v>
      </c>
      <c r="T616" s="178">
        <f>S616*H616</f>
        <v>0</v>
      </c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R616" s="179" t="s">
        <v>192</v>
      </c>
      <c r="AT616" s="179" t="s">
        <v>187</v>
      </c>
      <c r="AU616" s="179" t="s">
        <v>82</v>
      </c>
      <c r="AY616" s="18" t="s">
        <v>185</v>
      </c>
      <c r="BE616" s="180">
        <f>IF(N616="základní",J616,0)</f>
        <v>0</v>
      </c>
      <c r="BF616" s="180">
        <f>IF(N616="snížená",J616,0)</f>
        <v>0</v>
      </c>
      <c r="BG616" s="180">
        <f>IF(N616="zákl. přenesená",J616,0)</f>
        <v>0</v>
      </c>
      <c r="BH616" s="180">
        <f>IF(N616="sníž. přenesená",J616,0)</f>
        <v>0</v>
      </c>
      <c r="BI616" s="180">
        <f>IF(N616="nulová",J616,0)</f>
        <v>0</v>
      </c>
      <c r="BJ616" s="18" t="s">
        <v>80</v>
      </c>
      <c r="BK616" s="180">
        <f>ROUND(I616*H616,2)</f>
        <v>0</v>
      </c>
      <c r="BL616" s="18" t="s">
        <v>192</v>
      </c>
      <c r="BM616" s="179" t="s">
        <v>898</v>
      </c>
    </row>
    <row r="617" spans="1:65" s="13" customFormat="1" ht="22.5">
      <c r="B617" s="181"/>
      <c r="D617" s="182" t="s">
        <v>194</v>
      </c>
      <c r="E617" s="183" t="s">
        <v>1</v>
      </c>
      <c r="F617" s="184" t="s">
        <v>652</v>
      </c>
      <c r="H617" s="183" t="s">
        <v>1</v>
      </c>
      <c r="I617" s="185"/>
      <c r="L617" s="181"/>
      <c r="M617" s="186"/>
      <c r="N617" s="187"/>
      <c r="O617" s="187"/>
      <c r="P617" s="187"/>
      <c r="Q617" s="187"/>
      <c r="R617" s="187"/>
      <c r="S617" s="187"/>
      <c r="T617" s="188"/>
      <c r="AT617" s="183" t="s">
        <v>194</v>
      </c>
      <c r="AU617" s="183" t="s">
        <v>82</v>
      </c>
      <c r="AV617" s="13" t="s">
        <v>80</v>
      </c>
      <c r="AW617" s="13" t="s">
        <v>30</v>
      </c>
      <c r="AX617" s="13" t="s">
        <v>73</v>
      </c>
      <c r="AY617" s="183" t="s">
        <v>185</v>
      </c>
    </row>
    <row r="618" spans="1:65" s="14" customFormat="1" ht="11.25">
      <c r="B618" s="189"/>
      <c r="D618" s="182" t="s">
        <v>194</v>
      </c>
      <c r="E618" s="190" t="s">
        <v>1</v>
      </c>
      <c r="F618" s="191" t="s">
        <v>222</v>
      </c>
      <c r="H618" s="192">
        <v>7</v>
      </c>
      <c r="I618" s="193"/>
      <c r="L618" s="189"/>
      <c r="M618" s="194"/>
      <c r="N618" s="195"/>
      <c r="O618" s="195"/>
      <c r="P618" s="195"/>
      <c r="Q618" s="195"/>
      <c r="R618" s="195"/>
      <c r="S618" s="195"/>
      <c r="T618" s="196"/>
      <c r="AT618" s="190" t="s">
        <v>194</v>
      </c>
      <c r="AU618" s="190" t="s">
        <v>82</v>
      </c>
      <c r="AV618" s="14" t="s">
        <v>82</v>
      </c>
      <c r="AW618" s="14" t="s">
        <v>30</v>
      </c>
      <c r="AX618" s="14" t="s">
        <v>80</v>
      </c>
      <c r="AY618" s="190" t="s">
        <v>185</v>
      </c>
    </row>
    <row r="619" spans="1:65" s="2" customFormat="1" ht="16.5" customHeight="1">
      <c r="A619" s="33"/>
      <c r="B619" s="167"/>
      <c r="C619" s="213" t="s">
        <v>899</v>
      </c>
      <c r="D619" s="213" t="s">
        <v>454</v>
      </c>
      <c r="E619" s="214" t="s">
        <v>900</v>
      </c>
      <c r="F619" s="215" t="s">
        <v>901</v>
      </c>
      <c r="G619" s="216" t="s">
        <v>514</v>
      </c>
      <c r="H619" s="217">
        <v>7.1050000000000004</v>
      </c>
      <c r="I619" s="218"/>
      <c r="J619" s="219">
        <f>ROUND(I619*H619,2)</f>
        <v>0</v>
      </c>
      <c r="K619" s="215" t="s">
        <v>1</v>
      </c>
      <c r="L619" s="220"/>
      <c r="M619" s="221" t="s">
        <v>1</v>
      </c>
      <c r="N619" s="222" t="s">
        <v>38</v>
      </c>
      <c r="O619" s="59"/>
      <c r="P619" s="177">
        <f>O619*H619</f>
        <v>0</v>
      </c>
      <c r="Q619" s="177">
        <v>4.2999999999999999E-4</v>
      </c>
      <c r="R619" s="177">
        <f>Q619*H619</f>
        <v>3.05515E-3</v>
      </c>
      <c r="S619" s="177">
        <v>0</v>
      </c>
      <c r="T619" s="178">
        <f>S619*H619</f>
        <v>0</v>
      </c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R619" s="179" t="s">
        <v>230</v>
      </c>
      <c r="AT619" s="179" t="s">
        <v>454</v>
      </c>
      <c r="AU619" s="179" t="s">
        <v>82</v>
      </c>
      <c r="AY619" s="18" t="s">
        <v>185</v>
      </c>
      <c r="BE619" s="180">
        <f>IF(N619="základní",J619,0)</f>
        <v>0</v>
      </c>
      <c r="BF619" s="180">
        <f>IF(N619="snížená",J619,0)</f>
        <v>0</v>
      </c>
      <c r="BG619" s="180">
        <f>IF(N619="zákl. přenesená",J619,0)</f>
        <v>0</v>
      </c>
      <c r="BH619" s="180">
        <f>IF(N619="sníž. přenesená",J619,0)</f>
        <v>0</v>
      </c>
      <c r="BI619" s="180">
        <f>IF(N619="nulová",J619,0)</f>
        <v>0</v>
      </c>
      <c r="BJ619" s="18" t="s">
        <v>80</v>
      </c>
      <c r="BK619" s="180">
        <f>ROUND(I619*H619,2)</f>
        <v>0</v>
      </c>
      <c r="BL619" s="18" t="s">
        <v>192</v>
      </c>
      <c r="BM619" s="179" t="s">
        <v>902</v>
      </c>
    </row>
    <row r="620" spans="1:65" s="13" customFormat="1" ht="22.5">
      <c r="B620" s="181"/>
      <c r="D620" s="182" t="s">
        <v>194</v>
      </c>
      <c r="E620" s="183" t="s">
        <v>1</v>
      </c>
      <c r="F620" s="184" t="s">
        <v>652</v>
      </c>
      <c r="H620" s="183" t="s">
        <v>1</v>
      </c>
      <c r="I620" s="185"/>
      <c r="L620" s="181"/>
      <c r="M620" s="186"/>
      <c r="N620" s="187"/>
      <c r="O620" s="187"/>
      <c r="P620" s="187"/>
      <c r="Q620" s="187"/>
      <c r="R620" s="187"/>
      <c r="S620" s="187"/>
      <c r="T620" s="188"/>
      <c r="AT620" s="183" t="s">
        <v>194</v>
      </c>
      <c r="AU620" s="183" t="s">
        <v>82</v>
      </c>
      <c r="AV620" s="13" t="s">
        <v>80</v>
      </c>
      <c r="AW620" s="13" t="s">
        <v>30</v>
      </c>
      <c r="AX620" s="13" t="s">
        <v>73</v>
      </c>
      <c r="AY620" s="183" t="s">
        <v>185</v>
      </c>
    </row>
    <row r="621" spans="1:65" s="14" customFormat="1" ht="11.25">
      <c r="B621" s="189"/>
      <c r="D621" s="182" t="s">
        <v>194</v>
      </c>
      <c r="E621" s="190" t="s">
        <v>1</v>
      </c>
      <c r="F621" s="191" t="s">
        <v>903</v>
      </c>
      <c r="H621" s="192">
        <v>7.1050000000000004</v>
      </c>
      <c r="I621" s="193"/>
      <c r="L621" s="189"/>
      <c r="M621" s="194"/>
      <c r="N621" s="195"/>
      <c r="O621" s="195"/>
      <c r="P621" s="195"/>
      <c r="Q621" s="195"/>
      <c r="R621" s="195"/>
      <c r="S621" s="195"/>
      <c r="T621" s="196"/>
      <c r="AT621" s="190" t="s">
        <v>194</v>
      </c>
      <c r="AU621" s="190" t="s">
        <v>82</v>
      </c>
      <c r="AV621" s="14" t="s">
        <v>82</v>
      </c>
      <c r="AW621" s="14" t="s">
        <v>30</v>
      </c>
      <c r="AX621" s="14" t="s">
        <v>80</v>
      </c>
      <c r="AY621" s="190" t="s">
        <v>185</v>
      </c>
    </row>
    <row r="622" spans="1:65" s="2" customFormat="1" ht="21.75" customHeight="1">
      <c r="A622" s="33"/>
      <c r="B622" s="167"/>
      <c r="C622" s="168" t="s">
        <v>904</v>
      </c>
      <c r="D622" s="168" t="s">
        <v>187</v>
      </c>
      <c r="E622" s="169" t="s">
        <v>905</v>
      </c>
      <c r="F622" s="170" t="s">
        <v>906</v>
      </c>
      <c r="G622" s="171" t="s">
        <v>514</v>
      </c>
      <c r="H622" s="172">
        <v>1</v>
      </c>
      <c r="I622" s="173"/>
      <c r="J622" s="174">
        <f>ROUND(I622*H622,2)</f>
        <v>0</v>
      </c>
      <c r="K622" s="170" t="s">
        <v>191</v>
      </c>
      <c r="L622" s="34"/>
      <c r="M622" s="175" t="s">
        <v>1</v>
      </c>
      <c r="N622" s="176" t="s">
        <v>38</v>
      </c>
      <c r="O622" s="59"/>
      <c r="P622" s="177">
        <f>O622*H622</f>
        <v>0</v>
      </c>
      <c r="Q622" s="177">
        <v>0</v>
      </c>
      <c r="R622" s="177">
        <f>Q622*H622</f>
        <v>0</v>
      </c>
      <c r="S622" s="177">
        <v>0</v>
      </c>
      <c r="T622" s="178">
        <f>S622*H622</f>
        <v>0</v>
      </c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R622" s="179" t="s">
        <v>192</v>
      </c>
      <c r="AT622" s="179" t="s">
        <v>187</v>
      </c>
      <c r="AU622" s="179" t="s">
        <v>82</v>
      </c>
      <c r="AY622" s="18" t="s">
        <v>185</v>
      </c>
      <c r="BE622" s="180">
        <f>IF(N622="základní",J622,0)</f>
        <v>0</v>
      </c>
      <c r="BF622" s="180">
        <f>IF(N622="snížená",J622,0)</f>
        <v>0</v>
      </c>
      <c r="BG622" s="180">
        <f>IF(N622="zákl. přenesená",J622,0)</f>
        <v>0</v>
      </c>
      <c r="BH622" s="180">
        <f>IF(N622="sníž. přenesená",J622,0)</f>
        <v>0</v>
      </c>
      <c r="BI622" s="180">
        <f>IF(N622="nulová",J622,0)</f>
        <v>0</v>
      </c>
      <c r="BJ622" s="18" t="s">
        <v>80</v>
      </c>
      <c r="BK622" s="180">
        <f>ROUND(I622*H622,2)</f>
        <v>0</v>
      </c>
      <c r="BL622" s="18" t="s">
        <v>192</v>
      </c>
      <c r="BM622" s="179" t="s">
        <v>907</v>
      </c>
    </row>
    <row r="623" spans="1:65" s="13" customFormat="1" ht="22.5">
      <c r="B623" s="181"/>
      <c r="D623" s="182" t="s">
        <v>194</v>
      </c>
      <c r="E623" s="183" t="s">
        <v>1</v>
      </c>
      <c r="F623" s="184" t="s">
        <v>652</v>
      </c>
      <c r="H623" s="183" t="s">
        <v>1</v>
      </c>
      <c r="I623" s="185"/>
      <c r="L623" s="181"/>
      <c r="M623" s="186"/>
      <c r="N623" s="187"/>
      <c r="O623" s="187"/>
      <c r="P623" s="187"/>
      <c r="Q623" s="187"/>
      <c r="R623" s="187"/>
      <c r="S623" s="187"/>
      <c r="T623" s="188"/>
      <c r="AT623" s="183" t="s">
        <v>194</v>
      </c>
      <c r="AU623" s="183" t="s">
        <v>82</v>
      </c>
      <c r="AV623" s="13" t="s">
        <v>80</v>
      </c>
      <c r="AW623" s="13" t="s">
        <v>30</v>
      </c>
      <c r="AX623" s="13" t="s">
        <v>73</v>
      </c>
      <c r="AY623" s="183" t="s">
        <v>185</v>
      </c>
    </row>
    <row r="624" spans="1:65" s="14" customFormat="1" ht="11.25">
      <c r="B624" s="189"/>
      <c r="D624" s="182" t="s">
        <v>194</v>
      </c>
      <c r="E624" s="190" t="s">
        <v>1</v>
      </c>
      <c r="F624" s="191" t="s">
        <v>80</v>
      </c>
      <c r="H624" s="192">
        <v>1</v>
      </c>
      <c r="I624" s="193"/>
      <c r="L624" s="189"/>
      <c r="M624" s="194"/>
      <c r="N624" s="195"/>
      <c r="O624" s="195"/>
      <c r="P624" s="195"/>
      <c r="Q624" s="195"/>
      <c r="R624" s="195"/>
      <c r="S624" s="195"/>
      <c r="T624" s="196"/>
      <c r="AT624" s="190" t="s">
        <v>194</v>
      </c>
      <c r="AU624" s="190" t="s">
        <v>82</v>
      </c>
      <c r="AV624" s="14" t="s">
        <v>82</v>
      </c>
      <c r="AW624" s="14" t="s">
        <v>30</v>
      </c>
      <c r="AX624" s="14" t="s">
        <v>80</v>
      </c>
      <c r="AY624" s="190" t="s">
        <v>185</v>
      </c>
    </row>
    <row r="625" spans="1:65" s="2" customFormat="1" ht="21.75" customHeight="1">
      <c r="A625" s="33"/>
      <c r="B625" s="167"/>
      <c r="C625" s="213" t="s">
        <v>908</v>
      </c>
      <c r="D625" s="213" t="s">
        <v>454</v>
      </c>
      <c r="E625" s="214" t="s">
        <v>909</v>
      </c>
      <c r="F625" s="215" t="s">
        <v>910</v>
      </c>
      <c r="G625" s="216" t="s">
        <v>514</v>
      </c>
      <c r="H625" s="217">
        <v>1.0149999999999999</v>
      </c>
      <c r="I625" s="218"/>
      <c r="J625" s="219">
        <f>ROUND(I625*H625,2)</f>
        <v>0</v>
      </c>
      <c r="K625" s="215" t="s">
        <v>191</v>
      </c>
      <c r="L625" s="220"/>
      <c r="M625" s="221" t="s">
        <v>1</v>
      </c>
      <c r="N625" s="222" t="s">
        <v>38</v>
      </c>
      <c r="O625" s="59"/>
      <c r="P625" s="177">
        <f>O625*H625</f>
        <v>0</v>
      </c>
      <c r="Q625" s="177">
        <v>4.5999999999999999E-3</v>
      </c>
      <c r="R625" s="177">
        <f>Q625*H625</f>
        <v>4.6689999999999995E-3</v>
      </c>
      <c r="S625" s="177">
        <v>0</v>
      </c>
      <c r="T625" s="178">
        <f>S625*H625</f>
        <v>0</v>
      </c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R625" s="179" t="s">
        <v>230</v>
      </c>
      <c r="AT625" s="179" t="s">
        <v>454</v>
      </c>
      <c r="AU625" s="179" t="s">
        <v>82</v>
      </c>
      <c r="AY625" s="18" t="s">
        <v>185</v>
      </c>
      <c r="BE625" s="180">
        <f>IF(N625="základní",J625,0)</f>
        <v>0</v>
      </c>
      <c r="BF625" s="180">
        <f>IF(N625="snížená",J625,0)</f>
        <v>0</v>
      </c>
      <c r="BG625" s="180">
        <f>IF(N625="zákl. přenesená",J625,0)</f>
        <v>0</v>
      </c>
      <c r="BH625" s="180">
        <f>IF(N625="sníž. přenesená",J625,0)</f>
        <v>0</v>
      </c>
      <c r="BI625" s="180">
        <f>IF(N625="nulová",J625,0)</f>
        <v>0</v>
      </c>
      <c r="BJ625" s="18" t="s">
        <v>80</v>
      </c>
      <c r="BK625" s="180">
        <f>ROUND(I625*H625,2)</f>
        <v>0</v>
      </c>
      <c r="BL625" s="18" t="s">
        <v>192</v>
      </c>
      <c r="BM625" s="179" t="s">
        <v>911</v>
      </c>
    </row>
    <row r="626" spans="1:65" s="13" customFormat="1" ht="22.5">
      <c r="B626" s="181"/>
      <c r="D626" s="182" t="s">
        <v>194</v>
      </c>
      <c r="E626" s="183" t="s">
        <v>1</v>
      </c>
      <c r="F626" s="184" t="s">
        <v>652</v>
      </c>
      <c r="H626" s="183" t="s">
        <v>1</v>
      </c>
      <c r="I626" s="185"/>
      <c r="L626" s="181"/>
      <c r="M626" s="186"/>
      <c r="N626" s="187"/>
      <c r="O626" s="187"/>
      <c r="P626" s="187"/>
      <c r="Q626" s="187"/>
      <c r="R626" s="187"/>
      <c r="S626" s="187"/>
      <c r="T626" s="188"/>
      <c r="AT626" s="183" t="s">
        <v>194</v>
      </c>
      <c r="AU626" s="183" t="s">
        <v>82</v>
      </c>
      <c r="AV626" s="13" t="s">
        <v>80</v>
      </c>
      <c r="AW626" s="13" t="s">
        <v>30</v>
      </c>
      <c r="AX626" s="13" t="s">
        <v>73</v>
      </c>
      <c r="AY626" s="183" t="s">
        <v>185</v>
      </c>
    </row>
    <row r="627" spans="1:65" s="14" customFormat="1" ht="11.25">
      <c r="B627" s="189"/>
      <c r="D627" s="182" t="s">
        <v>194</v>
      </c>
      <c r="E627" s="190" t="s">
        <v>1</v>
      </c>
      <c r="F627" s="191" t="s">
        <v>817</v>
      </c>
      <c r="H627" s="192">
        <v>1.0149999999999999</v>
      </c>
      <c r="I627" s="193"/>
      <c r="L627" s="189"/>
      <c r="M627" s="194"/>
      <c r="N627" s="195"/>
      <c r="O627" s="195"/>
      <c r="P627" s="195"/>
      <c r="Q627" s="195"/>
      <c r="R627" s="195"/>
      <c r="S627" s="195"/>
      <c r="T627" s="196"/>
      <c r="AT627" s="190" t="s">
        <v>194</v>
      </c>
      <c r="AU627" s="190" t="s">
        <v>82</v>
      </c>
      <c r="AV627" s="14" t="s">
        <v>82</v>
      </c>
      <c r="AW627" s="14" t="s">
        <v>30</v>
      </c>
      <c r="AX627" s="14" t="s">
        <v>80</v>
      </c>
      <c r="AY627" s="190" t="s">
        <v>185</v>
      </c>
    </row>
    <row r="628" spans="1:65" s="2" customFormat="1" ht="21.75" customHeight="1">
      <c r="A628" s="33"/>
      <c r="B628" s="167"/>
      <c r="C628" s="168" t="s">
        <v>912</v>
      </c>
      <c r="D628" s="168" t="s">
        <v>187</v>
      </c>
      <c r="E628" s="169" t="s">
        <v>913</v>
      </c>
      <c r="F628" s="170" t="s">
        <v>914</v>
      </c>
      <c r="G628" s="171" t="s">
        <v>514</v>
      </c>
      <c r="H628" s="172">
        <v>26</v>
      </c>
      <c r="I628" s="173"/>
      <c r="J628" s="174">
        <f>ROUND(I628*H628,2)</f>
        <v>0</v>
      </c>
      <c r="K628" s="170" t="s">
        <v>191</v>
      </c>
      <c r="L628" s="34"/>
      <c r="M628" s="175" t="s">
        <v>1</v>
      </c>
      <c r="N628" s="176" t="s">
        <v>38</v>
      </c>
      <c r="O628" s="59"/>
      <c r="P628" s="177">
        <f>O628*H628</f>
        <v>0</v>
      </c>
      <c r="Q628" s="177">
        <v>2.0000000000000002E-5</v>
      </c>
      <c r="R628" s="177">
        <f>Q628*H628</f>
        <v>5.2000000000000006E-4</v>
      </c>
      <c r="S628" s="177">
        <v>0</v>
      </c>
      <c r="T628" s="178">
        <f>S628*H628</f>
        <v>0</v>
      </c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R628" s="179" t="s">
        <v>192</v>
      </c>
      <c r="AT628" s="179" t="s">
        <v>187</v>
      </c>
      <c r="AU628" s="179" t="s">
        <v>82</v>
      </c>
      <c r="AY628" s="18" t="s">
        <v>185</v>
      </c>
      <c r="BE628" s="180">
        <f>IF(N628="základní",J628,0)</f>
        <v>0</v>
      </c>
      <c r="BF628" s="180">
        <f>IF(N628="snížená",J628,0)</f>
        <v>0</v>
      </c>
      <c r="BG628" s="180">
        <f>IF(N628="zákl. přenesená",J628,0)</f>
        <v>0</v>
      </c>
      <c r="BH628" s="180">
        <f>IF(N628="sníž. přenesená",J628,0)</f>
        <v>0</v>
      </c>
      <c r="BI628" s="180">
        <f>IF(N628="nulová",J628,0)</f>
        <v>0</v>
      </c>
      <c r="BJ628" s="18" t="s">
        <v>80</v>
      </c>
      <c r="BK628" s="180">
        <f>ROUND(I628*H628,2)</f>
        <v>0</v>
      </c>
      <c r="BL628" s="18" t="s">
        <v>192</v>
      </c>
      <c r="BM628" s="179" t="s">
        <v>915</v>
      </c>
    </row>
    <row r="629" spans="1:65" s="13" customFormat="1" ht="22.5">
      <c r="B629" s="181"/>
      <c r="D629" s="182" t="s">
        <v>194</v>
      </c>
      <c r="E629" s="183" t="s">
        <v>1</v>
      </c>
      <c r="F629" s="184" t="s">
        <v>652</v>
      </c>
      <c r="H629" s="183" t="s">
        <v>1</v>
      </c>
      <c r="I629" s="185"/>
      <c r="L629" s="181"/>
      <c r="M629" s="186"/>
      <c r="N629" s="187"/>
      <c r="O629" s="187"/>
      <c r="P629" s="187"/>
      <c r="Q629" s="187"/>
      <c r="R629" s="187"/>
      <c r="S629" s="187"/>
      <c r="T629" s="188"/>
      <c r="AT629" s="183" t="s">
        <v>194</v>
      </c>
      <c r="AU629" s="183" t="s">
        <v>82</v>
      </c>
      <c r="AV629" s="13" t="s">
        <v>80</v>
      </c>
      <c r="AW629" s="13" t="s">
        <v>30</v>
      </c>
      <c r="AX629" s="13" t="s">
        <v>73</v>
      </c>
      <c r="AY629" s="183" t="s">
        <v>185</v>
      </c>
    </row>
    <row r="630" spans="1:65" s="14" customFormat="1" ht="11.25">
      <c r="B630" s="189"/>
      <c r="D630" s="182" t="s">
        <v>194</v>
      </c>
      <c r="E630" s="190" t="s">
        <v>1</v>
      </c>
      <c r="F630" s="191" t="s">
        <v>352</v>
      </c>
      <c r="H630" s="192">
        <v>26</v>
      </c>
      <c r="I630" s="193"/>
      <c r="L630" s="189"/>
      <c r="M630" s="194"/>
      <c r="N630" s="195"/>
      <c r="O630" s="195"/>
      <c r="P630" s="195"/>
      <c r="Q630" s="195"/>
      <c r="R630" s="195"/>
      <c r="S630" s="195"/>
      <c r="T630" s="196"/>
      <c r="AT630" s="190" t="s">
        <v>194</v>
      </c>
      <c r="AU630" s="190" t="s">
        <v>82</v>
      </c>
      <c r="AV630" s="14" t="s">
        <v>82</v>
      </c>
      <c r="AW630" s="14" t="s">
        <v>30</v>
      </c>
      <c r="AX630" s="14" t="s">
        <v>80</v>
      </c>
      <c r="AY630" s="190" t="s">
        <v>185</v>
      </c>
    </row>
    <row r="631" spans="1:65" s="2" customFormat="1" ht="16.5" customHeight="1">
      <c r="A631" s="33"/>
      <c r="B631" s="167"/>
      <c r="C631" s="213" t="s">
        <v>916</v>
      </c>
      <c r="D631" s="213" t="s">
        <v>454</v>
      </c>
      <c r="E631" s="214" t="s">
        <v>917</v>
      </c>
      <c r="F631" s="215" t="s">
        <v>918</v>
      </c>
      <c r="G631" s="216" t="s">
        <v>514</v>
      </c>
      <c r="H631" s="217">
        <v>26.26</v>
      </c>
      <c r="I631" s="218"/>
      <c r="J631" s="219">
        <f>ROUND(I631*H631,2)</f>
        <v>0</v>
      </c>
      <c r="K631" s="215" t="s">
        <v>1</v>
      </c>
      <c r="L631" s="220"/>
      <c r="M631" s="221" t="s">
        <v>1</v>
      </c>
      <c r="N631" s="222" t="s">
        <v>38</v>
      </c>
      <c r="O631" s="59"/>
      <c r="P631" s="177">
        <f>O631*H631</f>
        <v>0</v>
      </c>
      <c r="Q631" s="177">
        <v>0</v>
      </c>
      <c r="R631" s="177">
        <f>Q631*H631</f>
        <v>0</v>
      </c>
      <c r="S631" s="177">
        <v>0</v>
      </c>
      <c r="T631" s="178">
        <f>S631*H631</f>
        <v>0</v>
      </c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R631" s="179" t="s">
        <v>230</v>
      </c>
      <c r="AT631" s="179" t="s">
        <v>454</v>
      </c>
      <c r="AU631" s="179" t="s">
        <v>82</v>
      </c>
      <c r="AY631" s="18" t="s">
        <v>185</v>
      </c>
      <c r="BE631" s="180">
        <f>IF(N631="základní",J631,0)</f>
        <v>0</v>
      </c>
      <c r="BF631" s="180">
        <f>IF(N631="snížená",J631,0)</f>
        <v>0</v>
      </c>
      <c r="BG631" s="180">
        <f>IF(N631="zákl. přenesená",J631,0)</f>
        <v>0</v>
      </c>
      <c r="BH631" s="180">
        <f>IF(N631="sníž. přenesená",J631,0)</f>
        <v>0</v>
      </c>
      <c r="BI631" s="180">
        <f>IF(N631="nulová",J631,0)</f>
        <v>0</v>
      </c>
      <c r="BJ631" s="18" t="s">
        <v>80</v>
      </c>
      <c r="BK631" s="180">
        <f>ROUND(I631*H631,2)</f>
        <v>0</v>
      </c>
      <c r="BL631" s="18" t="s">
        <v>192</v>
      </c>
      <c r="BM631" s="179" t="s">
        <v>919</v>
      </c>
    </row>
    <row r="632" spans="1:65" s="13" customFormat="1" ht="22.5">
      <c r="B632" s="181"/>
      <c r="D632" s="182" t="s">
        <v>194</v>
      </c>
      <c r="E632" s="183" t="s">
        <v>1</v>
      </c>
      <c r="F632" s="184" t="s">
        <v>652</v>
      </c>
      <c r="H632" s="183" t="s">
        <v>1</v>
      </c>
      <c r="I632" s="185"/>
      <c r="L632" s="181"/>
      <c r="M632" s="186"/>
      <c r="N632" s="187"/>
      <c r="O632" s="187"/>
      <c r="P632" s="187"/>
      <c r="Q632" s="187"/>
      <c r="R632" s="187"/>
      <c r="S632" s="187"/>
      <c r="T632" s="188"/>
      <c r="AT632" s="183" t="s">
        <v>194</v>
      </c>
      <c r="AU632" s="183" t="s">
        <v>82</v>
      </c>
      <c r="AV632" s="13" t="s">
        <v>80</v>
      </c>
      <c r="AW632" s="13" t="s">
        <v>30</v>
      </c>
      <c r="AX632" s="13" t="s">
        <v>73</v>
      </c>
      <c r="AY632" s="183" t="s">
        <v>185</v>
      </c>
    </row>
    <row r="633" spans="1:65" s="14" customFormat="1" ht="11.25">
      <c r="B633" s="189"/>
      <c r="D633" s="182" t="s">
        <v>194</v>
      </c>
      <c r="E633" s="190" t="s">
        <v>1</v>
      </c>
      <c r="F633" s="191" t="s">
        <v>920</v>
      </c>
      <c r="H633" s="192">
        <v>26.26</v>
      </c>
      <c r="I633" s="193"/>
      <c r="L633" s="189"/>
      <c r="M633" s="194"/>
      <c r="N633" s="195"/>
      <c r="O633" s="195"/>
      <c r="P633" s="195"/>
      <c r="Q633" s="195"/>
      <c r="R633" s="195"/>
      <c r="S633" s="195"/>
      <c r="T633" s="196"/>
      <c r="AT633" s="190" t="s">
        <v>194</v>
      </c>
      <c r="AU633" s="190" t="s">
        <v>82</v>
      </c>
      <c r="AV633" s="14" t="s">
        <v>82</v>
      </c>
      <c r="AW633" s="14" t="s">
        <v>30</v>
      </c>
      <c r="AX633" s="14" t="s">
        <v>80</v>
      </c>
      <c r="AY633" s="190" t="s">
        <v>185</v>
      </c>
    </row>
    <row r="634" spans="1:65" s="2" customFormat="1" ht="21.75" customHeight="1">
      <c r="A634" s="33"/>
      <c r="B634" s="167"/>
      <c r="C634" s="213" t="s">
        <v>921</v>
      </c>
      <c r="D634" s="213" t="s">
        <v>454</v>
      </c>
      <c r="E634" s="214" t="s">
        <v>922</v>
      </c>
      <c r="F634" s="215" t="s">
        <v>923</v>
      </c>
      <c r="G634" s="216" t="s">
        <v>514</v>
      </c>
      <c r="H634" s="217">
        <v>26</v>
      </c>
      <c r="I634" s="218"/>
      <c r="J634" s="219">
        <f>ROUND(I634*H634,2)</f>
        <v>0</v>
      </c>
      <c r="K634" s="215" t="s">
        <v>1</v>
      </c>
      <c r="L634" s="220"/>
      <c r="M634" s="221" t="s">
        <v>1</v>
      </c>
      <c r="N634" s="222" t="s">
        <v>38</v>
      </c>
      <c r="O634" s="59"/>
      <c r="P634" s="177">
        <f>O634*H634</f>
        <v>0</v>
      </c>
      <c r="Q634" s="177">
        <v>7.3000000000000001E-3</v>
      </c>
      <c r="R634" s="177">
        <f>Q634*H634</f>
        <v>0.1898</v>
      </c>
      <c r="S634" s="177">
        <v>0</v>
      </c>
      <c r="T634" s="178">
        <f>S634*H634</f>
        <v>0</v>
      </c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R634" s="179" t="s">
        <v>230</v>
      </c>
      <c r="AT634" s="179" t="s">
        <v>454</v>
      </c>
      <c r="AU634" s="179" t="s">
        <v>82</v>
      </c>
      <c r="AY634" s="18" t="s">
        <v>185</v>
      </c>
      <c r="BE634" s="180">
        <f>IF(N634="základní",J634,0)</f>
        <v>0</v>
      </c>
      <c r="BF634" s="180">
        <f>IF(N634="snížená",J634,0)</f>
        <v>0</v>
      </c>
      <c r="BG634" s="180">
        <f>IF(N634="zákl. přenesená",J634,0)</f>
        <v>0</v>
      </c>
      <c r="BH634" s="180">
        <f>IF(N634="sníž. přenesená",J634,0)</f>
        <v>0</v>
      </c>
      <c r="BI634" s="180">
        <f>IF(N634="nulová",J634,0)</f>
        <v>0</v>
      </c>
      <c r="BJ634" s="18" t="s">
        <v>80</v>
      </c>
      <c r="BK634" s="180">
        <f>ROUND(I634*H634,2)</f>
        <v>0</v>
      </c>
      <c r="BL634" s="18" t="s">
        <v>192</v>
      </c>
      <c r="BM634" s="179" t="s">
        <v>924</v>
      </c>
    </row>
    <row r="635" spans="1:65" s="13" customFormat="1" ht="22.5">
      <c r="B635" s="181"/>
      <c r="D635" s="182" t="s">
        <v>194</v>
      </c>
      <c r="E635" s="183" t="s">
        <v>1</v>
      </c>
      <c r="F635" s="184" t="s">
        <v>652</v>
      </c>
      <c r="H635" s="183" t="s">
        <v>1</v>
      </c>
      <c r="I635" s="185"/>
      <c r="L635" s="181"/>
      <c r="M635" s="186"/>
      <c r="N635" s="187"/>
      <c r="O635" s="187"/>
      <c r="P635" s="187"/>
      <c r="Q635" s="187"/>
      <c r="R635" s="187"/>
      <c r="S635" s="187"/>
      <c r="T635" s="188"/>
      <c r="AT635" s="183" t="s">
        <v>194</v>
      </c>
      <c r="AU635" s="183" t="s">
        <v>82</v>
      </c>
      <c r="AV635" s="13" t="s">
        <v>80</v>
      </c>
      <c r="AW635" s="13" t="s">
        <v>30</v>
      </c>
      <c r="AX635" s="13" t="s">
        <v>73</v>
      </c>
      <c r="AY635" s="183" t="s">
        <v>185</v>
      </c>
    </row>
    <row r="636" spans="1:65" s="14" customFormat="1" ht="11.25">
      <c r="B636" s="189"/>
      <c r="D636" s="182" t="s">
        <v>194</v>
      </c>
      <c r="E636" s="190" t="s">
        <v>1</v>
      </c>
      <c r="F636" s="191" t="s">
        <v>352</v>
      </c>
      <c r="H636" s="192">
        <v>26</v>
      </c>
      <c r="I636" s="193"/>
      <c r="L636" s="189"/>
      <c r="M636" s="194"/>
      <c r="N636" s="195"/>
      <c r="O636" s="195"/>
      <c r="P636" s="195"/>
      <c r="Q636" s="195"/>
      <c r="R636" s="195"/>
      <c r="S636" s="195"/>
      <c r="T636" s="196"/>
      <c r="AT636" s="190" t="s">
        <v>194</v>
      </c>
      <c r="AU636" s="190" t="s">
        <v>82</v>
      </c>
      <c r="AV636" s="14" t="s">
        <v>82</v>
      </c>
      <c r="AW636" s="14" t="s">
        <v>30</v>
      </c>
      <c r="AX636" s="14" t="s">
        <v>80</v>
      </c>
      <c r="AY636" s="190" t="s">
        <v>185</v>
      </c>
    </row>
    <row r="637" spans="1:65" s="2" customFormat="1" ht="16.5" customHeight="1">
      <c r="A637" s="33"/>
      <c r="B637" s="167"/>
      <c r="C637" s="213" t="s">
        <v>925</v>
      </c>
      <c r="D637" s="213" t="s">
        <v>454</v>
      </c>
      <c r="E637" s="214" t="s">
        <v>926</v>
      </c>
      <c r="F637" s="215" t="s">
        <v>927</v>
      </c>
      <c r="G637" s="216" t="s">
        <v>514</v>
      </c>
      <c r="H637" s="217">
        <v>1.01</v>
      </c>
      <c r="I637" s="218"/>
      <c r="J637" s="219">
        <f>ROUND(I637*H637,2)</f>
        <v>0</v>
      </c>
      <c r="K637" s="215" t="s">
        <v>1</v>
      </c>
      <c r="L637" s="220"/>
      <c r="M637" s="221" t="s">
        <v>1</v>
      </c>
      <c r="N637" s="222" t="s">
        <v>38</v>
      </c>
      <c r="O637" s="59"/>
      <c r="P637" s="177">
        <f>O637*H637</f>
        <v>0</v>
      </c>
      <c r="Q637" s="177">
        <v>1.0000000000000001E-5</v>
      </c>
      <c r="R637" s="177">
        <f>Q637*H637</f>
        <v>1.0100000000000002E-5</v>
      </c>
      <c r="S637" s="177">
        <v>0</v>
      </c>
      <c r="T637" s="178">
        <f>S637*H637</f>
        <v>0</v>
      </c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R637" s="179" t="s">
        <v>230</v>
      </c>
      <c r="AT637" s="179" t="s">
        <v>454</v>
      </c>
      <c r="AU637" s="179" t="s">
        <v>82</v>
      </c>
      <c r="AY637" s="18" t="s">
        <v>185</v>
      </c>
      <c r="BE637" s="180">
        <f>IF(N637="základní",J637,0)</f>
        <v>0</v>
      </c>
      <c r="BF637" s="180">
        <f>IF(N637="snížená",J637,0)</f>
        <v>0</v>
      </c>
      <c r="BG637" s="180">
        <f>IF(N637="zákl. přenesená",J637,0)</f>
        <v>0</v>
      </c>
      <c r="BH637" s="180">
        <f>IF(N637="sníž. přenesená",J637,0)</f>
        <v>0</v>
      </c>
      <c r="BI637" s="180">
        <f>IF(N637="nulová",J637,0)</f>
        <v>0</v>
      </c>
      <c r="BJ637" s="18" t="s">
        <v>80</v>
      </c>
      <c r="BK637" s="180">
        <f>ROUND(I637*H637,2)</f>
        <v>0</v>
      </c>
      <c r="BL637" s="18" t="s">
        <v>192</v>
      </c>
      <c r="BM637" s="179" t="s">
        <v>928</v>
      </c>
    </row>
    <row r="638" spans="1:65" s="13" customFormat="1" ht="22.5">
      <c r="B638" s="181"/>
      <c r="D638" s="182" t="s">
        <v>194</v>
      </c>
      <c r="E638" s="183" t="s">
        <v>1</v>
      </c>
      <c r="F638" s="184" t="s">
        <v>652</v>
      </c>
      <c r="H638" s="183" t="s">
        <v>1</v>
      </c>
      <c r="I638" s="185"/>
      <c r="L638" s="181"/>
      <c r="M638" s="186"/>
      <c r="N638" s="187"/>
      <c r="O638" s="187"/>
      <c r="P638" s="187"/>
      <c r="Q638" s="187"/>
      <c r="R638" s="187"/>
      <c r="S638" s="187"/>
      <c r="T638" s="188"/>
      <c r="AT638" s="183" t="s">
        <v>194</v>
      </c>
      <c r="AU638" s="183" t="s">
        <v>82</v>
      </c>
      <c r="AV638" s="13" t="s">
        <v>80</v>
      </c>
      <c r="AW638" s="13" t="s">
        <v>30</v>
      </c>
      <c r="AX638" s="13" t="s">
        <v>73</v>
      </c>
      <c r="AY638" s="183" t="s">
        <v>185</v>
      </c>
    </row>
    <row r="639" spans="1:65" s="14" customFormat="1" ht="11.25">
      <c r="B639" s="189"/>
      <c r="D639" s="182" t="s">
        <v>194</v>
      </c>
      <c r="E639" s="190" t="s">
        <v>1</v>
      </c>
      <c r="F639" s="191" t="s">
        <v>929</v>
      </c>
      <c r="H639" s="192">
        <v>1.01</v>
      </c>
      <c r="I639" s="193"/>
      <c r="L639" s="189"/>
      <c r="M639" s="194"/>
      <c r="N639" s="195"/>
      <c r="O639" s="195"/>
      <c r="P639" s="195"/>
      <c r="Q639" s="195"/>
      <c r="R639" s="195"/>
      <c r="S639" s="195"/>
      <c r="T639" s="196"/>
      <c r="AT639" s="190" t="s">
        <v>194</v>
      </c>
      <c r="AU639" s="190" t="s">
        <v>82</v>
      </c>
      <c r="AV639" s="14" t="s">
        <v>82</v>
      </c>
      <c r="AW639" s="14" t="s">
        <v>30</v>
      </c>
      <c r="AX639" s="14" t="s">
        <v>80</v>
      </c>
      <c r="AY639" s="190" t="s">
        <v>185</v>
      </c>
    </row>
    <row r="640" spans="1:65" s="2" customFormat="1" ht="16.5" customHeight="1">
      <c r="A640" s="33"/>
      <c r="B640" s="167"/>
      <c r="C640" s="213" t="s">
        <v>930</v>
      </c>
      <c r="D640" s="213" t="s">
        <v>454</v>
      </c>
      <c r="E640" s="214" t="s">
        <v>931</v>
      </c>
      <c r="F640" s="215" t="s">
        <v>932</v>
      </c>
      <c r="G640" s="216" t="s">
        <v>514</v>
      </c>
      <c r="H640" s="217">
        <v>1.01</v>
      </c>
      <c r="I640" s="218"/>
      <c r="J640" s="219">
        <f>ROUND(I640*H640,2)</f>
        <v>0</v>
      </c>
      <c r="K640" s="215" t="s">
        <v>1</v>
      </c>
      <c r="L640" s="220"/>
      <c r="M640" s="221" t="s">
        <v>1</v>
      </c>
      <c r="N640" s="222" t="s">
        <v>38</v>
      </c>
      <c r="O640" s="59"/>
      <c r="P640" s="177">
        <f>O640*H640</f>
        <v>0</v>
      </c>
      <c r="Q640" s="177">
        <v>1.0000000000000001E-5</v>
      </c>
      <c r="R640" s="177">
        <f>Q640*H640</f>
        <v>1.0100000000000002E-5</v>
      </c>
      <c r="S640" s="177">
        <v>0</v>
      </c>
      <c r="T640" s="178">
        <f>S640*H640</f>
        <v>0</v>
      </c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R640" s="179" t="s">
        <v>230</v>
      </c>
      <c r="AT640" s="179" t="s">
        <v>454</v>
      </c>
      <c r="AU640" s="179" t="s">
        <v>82</v>
      </c>
      <c r="AY640" s="18" t="s">
        <v>185</v>
      </c>
      <c r="BE640" s="180">
        <f>IF(N640="základní",J640,0)</f>
        <v>0</v>
      </c>
      <c r="BF640" s="180">
        <f>IF(N640="snížená",J640,0)</f>
        <v>0</v>
      </c>
      <c r="BG640" s="180">
        <f>IF(N640="zákl. přenesená",J640,0)</f>
        <v>0</v>
      </c>
      <c r="BH640" s="180">
        <f>IF(N640="sníž. přenesená",J640,0)</f>
        <v>0</v>
      </c>
      <c r="BI640" s="180">
        <f>IF(N640="nulová",J640,0)</f>
        <v>0</v>
      </c>
      <c r="BJ640" s="18" t="s">
        <v>80</v>
      </c>
      <c r="BK640" s="180">
        <f>ROUND(I640*H640,2)</f>
        <v>0</v>
      </c>
      <c r="BL640" s="18" t="s">
        <v>192</v>
      </c>
      <c r="BM640" s="179" t="s">
        <v>933</v>
      </c>
    </row>
    <row r="641" spans="1:65" s="13" customFormat="1" ht="22.5">
      <c r="B641" s="181"/>
      <c r="D641" s="182" t="s">
        <v>194</v>
      </c>
      <c r="E641" s="183" t="s">
        <v>1</v>
      </c>
      <c r="F641" s="184" t="s">
        <v>652</v>
      </c>
      <c r="H641" s="183" t="s">
        <v>1</v>
      </c>
      <c r="I641" s="185"/>
      <c r="L641" s="181"/>
      <c r="M641" s="186"/>
      <c r="N641" s="187"/>
      <c r="O641" s="187"/>
      <c r="P641" s="187"/>
      <c r="Q641" s="187"/>
      <c r="R641" s="187"/>
      <c r="S641" s="187"/>
      <c r="T641" s="188"/>
      <c r="AT641" s="183" t="s">
        <v>194</v>
      </c>
      <c r="AU641" s="183" t="s">
        <v>82</v>
      </c>
      <c r="AV641" s="13" t="s">
        <v>80</v>
      </c>
      <c r="AW641" s="13" t="s">
        <v>30</v>
      </c>
      <c r="AX641" s="13" t="s">
        <v>73</v>
      </c>
      <c r="AY641" s="183" t="s">
        <v>185</v>
      </c>
    </row>
    <row r="642" spans="1:65" s="14" customFormat="1" ht="11.25">
      <c r="B642" s="189"/>
      <c r="D642" s="182" t="s">
        <v>194</v>
      </c>
      <c r="E642" s="190" t="s">
        <v>1</v>
      </c>
      <c r="F642" s="191" t="s">
        <v>929</v>
      </c>
      <c r="H642" s="192">
        <v>1.01</v>
      </c>
      <c r="I642" s="193"/>
      <c r="L642" s="189"/>
      <c r="M642" s="194"/>
      <c r="N642" s="195"/>
      <c r="O642" s="195"/>
      <c r="P642" s="195"/>
      <c r="Q642" s="195"/>
      <c r="R642" s="195"/>
      <c r="S642" s="195"/>
      <c r="T642" s="196"/>
      <c r="AT642" s="190" t="s">
        <v>194</v>
      </c>
      <c r="AU642" s="190" t="s">
        <v>82</v>
      </c>
      <c r="AV642" s="14" t="s">
        <v>82</v>
      </c>
      <c r="AW642" s="14" t="s">
        <v>30</v>
      </c>
      <c r="AX642" s="14" t="s">
        <v>80</v>
      </c>
      <c r="AY642" s="190" t="s">
        <v>185</v>
      </c>
    </row>
    <row r="643" spans="1:65" s="2" customFormat="1" ht="16.5" customHeight="1">
      <c r="A643" s="33"/>
      <c r="B643" s="167"/>
      <c r="C643" s="213" t="s">
        <v>934</v>
      </c>
      <c r="D643" s="213" t="s">
        <v>454</v>
      </c>
      <c r="E643" s="214" t="s">
        <v>935</v>
      </c>
      <c r="F643" s="215" t="s">
        <v>936</v>
      </c>
      <c r="G643" s="216" t="s">
        <v>514</v>
      </c>
      <c r="H643" s="217">
        <v>1.01</v>
      </c>
      <c r="I643" s="218"/>
      <c r="J643" s="219">
        <f>ROUND(I643*H643,2)</f>
        <v>0</v>
      </c>
      <c r="K643" s="215" t="s">
        <v>1</v>
      </c>
      <c r="L643" s="220"/>
      <c r="M643" s="221" t="s">
        <v>1</v>
      </c>
      <c r="N643" s="222" t="s">
        <v>38</v>
      </c>
      <c r="O643" s="59"/>
      <c r="P643" s="177">
        <f>O643*H643</f>
        <v>0</v>
      </c>
      <c r="Q643" s="177">
        <v>0</v>
      </c>
      <c r="R643" s="177">
        <f>Q643*H643</f>
        <v>0</v>
      </c>
      <c r="S643" s="177">
        <v>0</v>
      </c>
      <c r="T643" s="178">
        <f>S643*H643</f>
        <v>0</v>
      </c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R643" s="179" t="s">
        <v>230</v>
      </c>
      <c r="AT643" s="179" t="s">
        <v>454</v>
      </c>
      <c r="AU643" s="179" t="s">
        <v>82</v>
      </c>
      <c r="AY643" s="18" t="s">
        <v>185</v>
      </c>
      <c r="BE643" s="180">
        <f>IF(N643="základní",J643,0)</f>
        <v>0</v>
      </c>
      <c r="BF643" s="180">
        <f>IF(N643="snížená",J643,0)</f>
        <v>0</v>
      </c>
      <c r="BG643" s="180">
        <f>IF(N643="zákl. přenesená",J643,0)</f>
        <v>0</v>
      </c>
      <c r="BH643" s="180">
        <f>IF(N643="sníž. přenesená",J643,0)</f>
        <v>0</v>
      </c>
      <c r="BI643" s="180">
        <f>IF(N643="nulová",J643,0)</f>
        <v>0</v>
      </c>
      <c r="BJ643" s="18" t="s">
        <v>80</v>
      </c>
      <c r="BK643" s="180">
        <f>ROUND(I643*H643,2)</f>
        <v>0</v>
      </c>
      <c r="BL643" s="18" t="s">
        <v>192</v>
      </c>
      <c r="BM643" s="179" t="s">
        <v>937</v>
      </c>
    </row>
    <row r="644" spans="1:65" s="13" customFormat="1" ht="22.5">
      <c r="B644" s="181"/>
      <c r="D644" s="182" t="s">
        <v>194</v>
      </c>
      <c r="E644" s="183" t="s">
        <v>1</v>
      </c>
      <c r="F644" s="184" t="s">
        <v>652</v>
      </c>
      <c r="H644" s="183" t="s">
        <v>1</v>
      </c>
      <c r="I644" s="185"/>
      <c r="L644" s="181"/>
      <c r="M644" s="186"/>
      <c r="N644" s="187"/>
      <c r="O644" s="187"/>
      <c r="P644" s="187"/>
      <c r="Q644" s="187"/>
      <c r="R644" s="187"/>
      <c r="S644" s="187"/>
      <c r="T644" s="188"/>
      <c r="AT644" s="183" t="s">
        <v>194</v>
      </c>
      <c r="AU644" s="183" t="s">
        <v>82</v>
      </c>
      <c r="AV644" s="13" t="s">
        <v>80</v>
      </c>
      <c r="AW644" s="13" t="s">
        <v>30</v>
      </c>
      <c r="AX644" s="13" t="s">
        <v>73</v>
      </c>
      <c r="AY644" s="183" t="s">
        <v>185</v>
      </c>
    </row>
    <row r="645" spans="1:65" s="14" customFormat="1" ht="11.25">
      <c r="B645" s="189"/>
      <c r="D645" s="182" t="s">
        <v>194</v>
      </c>
      <c r="E645" s="190" t="s">
        <v>1</v>
      </c>
      <c r="F645" s="191" t="s">
        <v>929</v>
      </c>
      <c r="H645" s="192">
        <v>1.01</v>
      </c>
      <c r="I645" s="193"/>
      <c r="L645" s="189"/>
      <c r="M645" s="194"/>
      <c r="N645" s="195"/>
      <c r="O645" s="195"/>
      <c r="P645" s="195"/>
      <c r="Q645" s="195"/>
      <c r="R645" s="195"/>
      <c r="S645" s="195"/>
      <c r="T645" s="196"/>
      <c r="AT645" s="190" t="s">
        <v>194</v>
      </c>
      <c r="AU645" s="190" t="s">
        <v>82</v>
      </c>
      <c r="AV645" s="14" t="s">
        <v>82</v>
      </c>
      <c r="AW645" s="14" t="s">
        <v>30</v>
      </c>
      <c r="AX645" s="14" t="s">
        <v>80</v>
      </c>
      <c r="AY645" s="190" t="s">
        <v>185</v>
      </c>
    </row>
    <row r="646" spans="1:65" s="2" customFormat="1" ht="16.5" customHeight="1">
      <c r="A646" s="33"/>
      <c r="B646" s="167"/>
      <c r="C646" s="168" t="s">
        <v>938</v>
      </c>
      <c r="D646" s="168" t="s">
        <v>187</v>
      </c>
      <c r="E646" s="169" t="s">
        <v>939</v>
      </c>
      <c r="F646" s="170" t="s">
        <v>940</v>
      </c>
      <c r="G646" s="171" t="s">
        <v>514</v>
      </c>
      <c r="H646" s="172">
        <v>1</v>
      </c>
      <c r="I646" s="173"/>
      <c r="J646" s="174">
        <f>ROUND(I646*H646,2)</f>
        <v>0</v>
      </c>
      <c r="K646" s="170" t="s">
        <v>191</v>
      </c>
      <c r="L646" s="34"/>
      <c r="M646" s="175" t="s">
        <v>1</v>
      </c>
      <c r="N646" s="176" t="s">
        <v>38</v>
      </c>
      <c r="O646" s="59"/>
      <c r="P646" s="177">
        <f>O646*H646</f>
        <v>0</v>
      </c>
      <c r="Q646" s="177">
        <v>7.2000000000000005E-4</v>
      </c>
      <c r="R646" s="177">
        <f>Q646*H646</f>
        <v>7.2000000000000005E-4</v>
      </c>
      <c r="S646" s="177">
        <v>0</v>
      </c>
      <c r="T646" s="178">
        <f>S646*H646</f>
        <v>0</v>
      </c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R646" s="179" t="s">
        <v>192</v>
      </c>
      <c r="AT646" s="179" t="s">
        <v>187</v>
      </c>
      <c r="AU646" s="179" t="s">
        <v>82</v>
      </c>
      <c r="AY646" s="18" t="s">
        <v>185</v>
      </c>
      <c r="BE646" s="180">
        <f>IF(N646="základní",J646,0)</f>
        <v>0</v>
      </c>
      <c r="BF646" s="180">
        <f>IF(N646="snížená",J646,0)</f>
        <v>0</v>
      </c>
      <c r="BG646" s="180">
        <f>IF(N646="zákl. přenesená",J646,0)</f>
        <v>0</v>
      </c>
      <c r="BH646" s="180">
        <f>IF(N646="sníž. přenesená",J646,0)</f>
        <v>0</v>
      </c>
      <c r="BI646" s="180">
        <f>IF(N646="nulová",J646,0)</f>
        <v>0</v>
      </c>
      <c r="BJ646" s="18" t="s">
        <v>80</v>
      </c>
      <c r="BK646" s="180">
        <f>ROUND(I646*H646,2)</f>
        <v>0</v>
      </c>
      <c r="BL646" s="18" t="s">
        <v>192</v>
      </c>
      <c r="BM646" s="179" t="s">
        <v>941</v>
      </c>
    </row>
    <row r="647" spans="1:65" s="13" customFormat="1" ht="22.5">
      <c r="B647" s="181"/>
      <c r="D647" s="182" t="s">
        <v>194</v>
      </c>
      <c r="E647" s="183" t="s">
        <v>1</v>
      </c>
      <c r="F647" s="184" t="s">
        <v>652</v>
      </c>
      <c r="H647" s="183" t="s">
        <v>1</v>
      </c>
      <c r="I647" s="185"/>
      <c r="L647" s="181"/>
      <c r="M647" s="186"/>
      <c r="N647" s="187"/>
      <c r="O647" s="187"/>
      <c r="P647" s="187"/>
      <c r="Q647" s="187"/>
      <c r="R647" s="187"/>
      <c r="S647" s="187"/>
      <c r="T647" s="188"/>
      <c r="AT647" s="183" t="s">
        <v>194</v>
      </c>
      <c r="AU647" s="183" t="s">
        <v>82</v>
      </c>
      <c r="AV647" s="13" t="s">
        <v>80</v>
      </c>
      <c r="AW647" s="13" t="s">
        <v>30</v>
      </c>
      <c r="AX647" s="13" t="s">
        <v>73</v>
      </c>
      <c r="AY647" s="183" t="s">
        <v>185</v>
      </c>
    </row>
    <row r="648" spans="1:65" s="14" customFormat="1" ht="11.25">
      <c r="B648" s="189"/>
      <c r="D648" s="182" t="s">
        <v>194</v>
      </c>
      <c r="E648" s="190" t="s">
        <v>1</v>
      </c>
      <c r="F648" s="191" t="s">
        <v>80</v>
      </c>
      <c r="H648" s="192">
        <v>1</v>
      </c>
      <c r="I648" s="193"/>
      <c r="L648" s="189"/>
      <c r="M648" s="194"/>
      <c r="N648" s="195"/>
      <c r="O648" s="195"/>
      <c r="P648" s="195"/>
      <c r="Q648" s="195"/>
      <c r="R648" s="195"/>
      <c r="S648" s="195"/>
      <c r="T648" s="196"/>
      <c r="AT648" s="190" t="s">
        <v>194</v>
      </c>
      <c r="AU648" s="190" t="s">
        <v>82</v>
      </c>
      <c r="AV648" s="14" t="s">
        <v>82</v>
      </c>
      <c r="AW648" s="14" t="s">
        <v>30</v>
      </c>
      <c r="AX648" s="14" t="s">
        <v>80</v>
      </c>
      <c r="AY648" s="190" t="s">
        <v>185</v>
      </c>
    </row>
    <row r="649" spans="1:65" s="2" customFormat="1" ht="16.5" customHeight="1">
      <c r="A649" s="33"/>
      <c r="B649" s="167"/>
      <c r="C649" s="213" t="s">
        <v>942</v>
      </c>
      <c r="D649" s="213" t="s">
        <v>454</v>
      </c>
      <c r="E649" s="214" t="s">
        <v>943</v>
      </c>
      <c r="F649" s="215" t="s">
        <v>944</v>
      </c>
      <c r="G649" s="216" t="s">
        <v>514</v>
      </c>
      <c r="H649" s="217">
        <v>1.01</v>
      </c>
      <c r="I649" s="218"/>
      <c r="J649" s="219">
        <f>ROUND(I649*H649,2)</f>
        <v>0</v>
      </c>
      <c r="K649" s="215" t="s">
        <v>1</v>
      </c>
      <c r="L649" s="220"/>
      <c r="M649" s="221" t="s">
        <v>1</v>
      </c>
      <c r="N649" s="222" t="s">
        <v>38</v>
      </c>
      <c r="O649" s="59"/>
      <c r="P649" s="177">
        <f>O649*H649</f>
        <v>0</v>
      </c>
      <c r="Q649" s="177">
        <v>1.2E-2</v>
      </c>
      <c r="R649" s="177">
        <f>Q649*H649</f>
        <v>1.2120000000000001E-2</v>
      </c>
      <c r="S649" s="177">
        <v>0</v>
      </c>
      <c r="T649" s="178">
        <f>S649*H649</f>
        <v>0</v>
      </c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R649" s="179" t="s">
        <v>230</v>
      </c>
      <c r="AT649" s="179" t="s">
        <v>454</v>
      </c>
      <c r="AU649" s="179" t="s">
        <v>82</v>
      </c>
      <c r="AY649" s="18" t="s">
        <v>185</v>
      </c>
      <c r="BE649" s="180">
        <f>IF(N649="základní",J649,0)</f>
        <v>0</v>
      </c>
      <c r="BF649" s="180">
        <f>IF(N649="snížená",J649,0)</f>
        <v>0</v>
      </c>
      <c r="BG649" s="180">
        <f>IF(N649="zákl. přenesená",J649,0)</f>
        <v>0</v>
      </c>
      <c r="BH649" s="180">
        <f>IF(N649="sníž. přenesená",J649,0)</f>
        <v>0</v>
      </c>
      <c r="BI649" s="180">
        <f>IF(N649="nulová",J649,0)</f>
        <v>0</v>
      </c>
      <c r="BJ649" s="18" t="s">
        <v>80</v>
      </c>
      <c r="BK649" s="180">
        <f>ROUND(I649*H649,2)</f>
        <v>0</v>
      </c>
      <c r="BL649" s="18" t="s">
        <v>192</v>
      </c>
      <c r="BM649" s="179" t="s">
        <v>945</v>
      </c>
    </row>
    <row r="650" spans="1:65" s="13" customFormat="1" ht="22.5">
      <c r="B650" s="181"/>
      <c r="D650" s="182" t="s">
        <v>194</v>
      </c>
      <c r="E650" s="183" t="s">
        <v>1</v>
      </c>
      <c r="F650" s="184" t="s">
        <v>652</v>
      </c>
      <c r="H650" s="183" t="s">
        <v>1</v>
      </c>
      <c r="I650" s="185"/>
      <c r="L650" s="181"/>
      <c r="M650" s="186"/>
      <c r="N650" s="187"/>
      <c r="O650" s="187"/>
      <c r="P650" s="187"/>
      <c r="Q650" s="187"/>
      <c r="R650" s="187"/>
      <c r="S650" s="187"/>
      <c r="T650" s="188"/>
      <c r="AT650" s="183" t="s">
        <v>194</v>
      </c>
      <c r="AU650" s="183" t="s">
        <v>82</v>
      </c>
      <c r="AV650" s="13" t="s">
        <v>80</v>
      </c>
      <c r="AW650" s="13" t="s">
        <v>30</v>
      </c>
      <c r="AX650" s="13" t="s">
        <v>73</v>
      </c>
      <c r="AY650" s="183" t="s">
        <v>185</v>
      </c>
    </row>
    <row r="651" spans="1:65" s="14" customFormat="1" ht="11.25">
      <c r="B651" s="189"/>
      <c r="D651" s="182" t="s">
        <v>194</v>
      </c>
      <c r="E651" s="190" t="s">
        <v>1</v>
      </c>
      <c r="F651" s="191" t="s">
        <v>929</v>
      </c>
      <c r="H651" s="192">
        <v>1.01</v>
      </c>
      <c r="I651" s="193"/>
      <c r="L651" s="189"/>
      <c r="M651" s="194"/>
      <c r="N651" s="195"/>
      <c r="O651" s="195"/>
      <c r="P651" s="195"/>
      <c r="Q651" s="195"/>
      <c r="R651" s="195"/>
      <c r="S651" s="195"/>
      <c r="T651" s="196"/>
      <c r="AT651" s="190" t="s">
        <v>194</v>
      </c>
      <c r="AU651" s="190" t="s">
        <v>82</v>
      </c>
      <c r="AV651" s="14" t="s">
        <v>82</v>
      </c>
      <c r="AW651" s="14" t="s">
        <v>30</v>
      </c>
      <c r="AX651" s="14" t="s">
        <v>80</v>
      </c>
      <c r="AY651" s="190" t="s">
        <v>185</v>
      </c>
    </row>
    <row r="652" spans="1:65" s="2" customFormat="1" ht="16.5" customHeight="1">
      <c r="A652" s="33"/>
      <c r="B652" s="167"/>
      <c r="C652" s="168" t="s">
        <v>946</v>
      </c>
      <c r="D652" s="168" t="s">
        <v>187</v>
      </c>
      <c r="E652" s="169" t="s">
        <v>947</v>
      </c>
      <c r="F652" s="170" t="s">
        <v>948</v>
      </c>
      <c r="G652" s="171" t="s">
        <v>514</v>
      </c>
      <c r="H652" s="172">
        <v>15</v>
      </c>
      <c r="I652" s="173"/>
      <c r="J652" s="174">
        <f>ROUND(I652*H652,2)</f>
        <v>0</v>
      </c>
      <c r="K652" s="170" t="s">
        <v>191</v>
      </c>
      <c r="L652" s="34"/>
      <c r="M652" s="175" t="s">
        <v>1</v>
      </c>
      <c r="N652" s="176" t="s">
        <v>38</v>
      </c>
      <c r="O652" s="59"/>
      <c r="P652" s="177">
        <f>O652*H652</f>
        <v>0</v>
      </c>
      <c r="Q652" s="177">
        <v>1.6199999999999999E-3</v>
      </c>
      <c r="R652" s="177">
        <f>Q652*H652</f>
        <v>2.4299999999999999E-2</v>
      </c>
      <c r="S652" s="177">
        <v>0</v>
      </c>
      <c r="T652" s="178">
        <f>S652*H652</f>
        <v>0</v>
      </c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R652" s="179" t="s">
        <v>192</v>
      </c>
      <c r="AT652" s="179" t="s">
        <v>187</v>
      </c>
      <c r="AU652" s="179" t="s">
        <v>82</v>
      </c>
      <c r="AY652" s="18" t="s">
        <v>185</v>
      </c>
      <c r="BE652" s="180">
        <f>IF(N652="základní",J652,0)</f>
        <v>0</v>
      </c>
      <c r="BF652" s="180">
        <f>IF(N652="snížená",J652,0)</f>
        <v>0</v>
      </c>
      <c r="BG652" s="180">
        <f>IF(N652="zákl. přenesená",J652,0)</f>
        <v>0</v>
      </c>
      <c r="BH652" s="180">
        <f>IF(N652="sníž. přenesená",J652,0)</f>
        <v>0</v>
      </c>
      <c r="BI652" s="180">
        <f>IF(N652="nulová",J652,0)</f>
        <v>0</v>
      </c>
      <c r="BJ652" s="18" t="s">
        <v>80</v>
      </c>
      <c r="BK652" s="180">
        <f>ROUND(I652*H652,2)</f>
        <v>0</v>
      </c>
      <c r="BL652" s="18" t="s">
        <v>192</v>
      </c>
      <c r="BM652" s="179" t="s">
        <v>949</v>
      </c>
    </row>
    <row r="653" spans="1:65" s="13" customFormat="1" ht="22.5">
      <c r="B653" s="181"/>
      <c r="D653" s="182" t="s">
        <v>194</v>
      </c>
      <c r="E653" s="183" t="s">
        <v>1</v>
      </c>
      <c r="F653" s="184" t="s">
        <v>652</v>
      </c>
      <c r="H653" s="183" t="s">
        <v>1</v>
      </c>
      <c r="I653" s="185"/>
      <c r="L653" s="181"/>
      <c r="M653" s="186"/>
      <c r="N653" s="187"/>
      <c r="O653" s="187"/>
      <c r="P653" s="187"/>
      <c r="Q653" s="187"/>
      <c r="R653" s="187"/>
      <c r="S653" s="187"/>
      <c r="T653" s="188"/>
      <c r="AT653" s="183" t="s">
        <v>194</v>
      </c>
      <c r="AU653" s="183" t="s">
        <v>82</v>
      </c>
      <c r="AV653" s="13" t="s">
        <v>80</v>
      </c>
      <c r="AW653" s="13" t="s">
        <v>30</v>
      </c>
      <c r="AX653" s="13" t="s">
        <v>73</v>
      </c>
      <c r="AY653" s="183" t="s">
        <v>185</v>
      </c>
    </row>
    <row r="654" spans="1:65" s="14" customFormat="1" ht="11.25">
      <c r="B654" s="189"/>
      <c r="D654" s="182" t="s">
        <v>194</v>
      </c>
      <c r="E654" s="190" t="s">
        <v>1</v>
      </c>
      <c r="F654" s="191" t="s">
        <v>950</v>
      </c>
      <c r="H654" s="192">
        <v>15</v>
      </c>
      <c r="I654" s="193"/>
      <c r="L654" s="189"/>
      <c r="M654" s="194"/>
      <c r="N654" s="195"/>
      <c r="O654" s="195"/>
      <c r="P654" s="195"/>
      <c r="Q654" s="195"/>
      <c r="R654" s="195"/>
      <c r="S654" s="195"/>
      <c r="T654" s="196"/>
      <c r="AT654" s="190" t="s">
        <v>194</v>
      </c>
      <c r="AU654" s="190" t="s">
        <v>82</v>
      </c>
      <c r="AV654" s="14" t="s">
        <v>82</v>
      </c>
      <c r="AW654" s="14" t="s">
        <v>30</v>
      </c>
      <c r="AX654" s="14" t="s">
        <v>80</v>
      </c>
      <c r="AY654" s="190" t="s">
        <v>185</v>
      </c>
    </row>
    <row r="655" spans="1:65" s="2" customFormat="1" ht="16.5" customHeight="1">
      <c r="A655" s="33"/>
      <c r="B655" s="167"/>
      <c r="C655" s="213" t="s">
        <v>951</v>
      </c>
      <c r="D655" s="213" t="s">
        <v>454</v>
      </c>
      <c r="E655" s="214" t="s">
        <v>952</v>
      </c>
      <c r="F655" s="215" t="s">
        <v>953</v>
      </c>
      <c r="G655" s="216" t="s">
        <v>514</v>
      </c>
      <c r="H655" s="217">
        <v>15.15</v>
      </c>
      <c r="I655" s="218"/>
      <c r="J655" s="219">
        <f>ROUND(I655*H655,2)</f>
        <v>0</v>
      </c>
      <c r="K655" s="215" t="s">
        <v>1</v>
      </c>
      <c r="L655" s="220"/>
      <c r="M655" s="221" t="s">
        <v>1</v>
      </c>
      <c r="N655" s="222" t="s">
        <v>38</v>
      </c>
      <c r="O655" s="59"/>
      <c r="P655" s="177">
        <f>O655*H655</f>
        <v>0</v>
      </c>
      <c r="Q655" s="177">
        <v>2.1000000000000001E-2</v>
      </c>
      <c r="R655" s="177">
        <f>Q655*H655</f>
        <v>0.31815000000000004</v>
      </c>
      <c r="S655" s="177">
        <v>0</v>
      </c>
      <c r="T655" s="178">
        <f>S655*H655</f>
        <v>0</v>
      </c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R655" s="179" t="s">
        <v>230</v>
      </c>
      <c r="AT655" s="179" t="s">
        <v>454</v>
      </c>
      <c r="AU655" s="179" t="s">
        <v>82</v>
      </c>
      <c r="AY655" s="18" t="s">
        <v>185</v>
      </c>
      <c r="BE655" s="180">
        <f>IF(N655="základní",J655,0)</f>
        <v>0</v>
      </c>
      <c r="BF655" s="180">
        <f>IF(N655="snížená",J655,0)</f>
        <v>0</v>
      </c>
      <c r="BG655" s="180">
        <f>IF(N655="zákl. přenesená",J655,0)</f>
        <v>0</v>
      </c>
      <c r="BH655" s="180">
        <f>IF(N655="sníž. přenesená",J655,0)</f>
        <v>0</v>
      </c>
      <c r="BI655" s="180">
        <f>IF(N655="nulová",J655,0)</f>
        <v>0</v>
      </c>
      <c r="BJ655" s="18" t="s">
        <v>80</v>
      </c>
      <c r="BK655" s="180">
        <f>ROUND(I655*H655,2)</f>
        <v>0</v>
      </c>
      <c r="BL655" s="18" t="s">
        <v>192</v>
      </c>
      <c r="BM655" s="179" t="s">
        <v>954</v>
      </c>
    </row>
    <row r="656" spans="1:65" s="13" customFormat="1" ht="22.5">
      <c r="B656" s="181"/>
      <c r="D656" s="182" t="s">
        <v>194</v>
      </c>
      <c r="E656" s="183" t="s">
        <v>1</v>
      </c>
      <c r="F656" s="184" t="s">
        <v>652</v>
      </c>
      <c r="H656" s="183" t="s">
        <v>1</v>
      </c>
      <c r="I656" s="185"/>
      <c r="L656" s="181"/>
      <c r="M656" s="186"/>
      <c r="N656" s="187"/>
      <c r="O656" s="187"/>
      <c r="P656" s="187"/>
      <c r="Q656" s="187"/>
      <c r="R656" s="187"/>
      <c r="S656" s="187"/>
      <c r="T656" s="188"/>
      <c r="AT656" s="183" t="s">
        <v>194</v>
      </c>
      <c r="AU656" s="183" t="s">
        <v>82</v>
      </c>
      <c r="AV656" s="13" t="s">
        <v>80</v>
      </c>
      <c r="AW656" s="13" t="s">
        <v>30</v>
      </c>
      <c r="AX656" s="13" t="s">
        <v>73</v>
      </c>
      <c r="AY656" s="183" t="s">
        <v>185</v>
      </c>
    </row>
    <row r="657" spans="1:65" s="14" customFormat="1" ht="11.25">
      <c r="B657" s="189"/>
      <c r="D657" s="182" t="s">
        <v>194</v>
      </c>
      <c r="E657" s="190" t="s">
        <v>1</v>
      </c>
      <c r="F657" s="191" t="s">
        <v>955</v>
      </c>
      <c r="H657" s="192">
        <v>15.15</v>
      </c>
      <c r="I657" s="193"/>
      <c r="L657" s="189"/>
      <c r="M657" s="194"/>
      <c r="N657" s="195"/>
      <c r="O657" s="195"/>
      <c r="P657" s="195"/>
      <c r="Q657" s="195"/>
      <c r="R657" s="195"/>
      <c r="S657" s="195"/>
      <c r="T657" s="196"/>
      <c r="AT657" s="190" t="s">
        <v>194</v>
      </c>
      <c r="AU657" s="190" t="s">
        <v>82</v>
      </c>
      <c r="AV657" s="14" t="s">
        <v>82</v>
      </c>
      <c r="AW657" s="14" t="s">
        <v>30</v>
      </c>
      <c r="AX657" s="14" t="s">
        <v>80</v>
      </c>
      <c r="AY657" s="190" t="s">
        <v>185</v>
      </c>
    </row>
    <row r="658" spans="1:65" s="2" customFormat="1" ht="16.5" customHeight="1">
      <c r="A658" s="33"/>
      <c r="B658" s="167"/>
      <c r="C658" s="168" t="s">
        <v>956</v>
      </c>
      <c r="D658" s="168" t="s">
        <v>187</v>
      </c>
      <c r="E658" s="169" t="s">
        <v>957</v>
      </c>
      <c r="F658" s="170" t="s">
        <v>958</v>
      </c>
      <c r="G658" s="171" t="s">
        <v>514</v>
      </c>
      <c r="H658" s="172">
        <v>1</v>
      </c>
      <c r="I658" s="173"/>
      <c r="J658" s="174">
        <f>ROUND(I658*H658,2)</f>
        <v>0</v>
      </c>
      <c r="K658" s="170" t="s">
        <v>191</v>
      </c>
      <c r="L658" s="34"/>
      <c r="M658" s="175" t="s">
        <v>1</v>
      </c>
      <c r="N658" s="176" t="s">
        <v>38</v>
      </c>
      <c r="O658" s="59"/>
      <c r="P658" s="177">
        <f>O658*H658</f>
        <v>0</v>
      </c>
      <c r="Q658" s="177">
        <v>1.65E-3</v>
      </c>
      <c r="R658" s="177">
        <f>Q658*H658</f>
        <v>1.65E-3</v>
      </c>
      <c r="S658" s="177">
        <v>0</v>
      </c>
      <c r="T658" s="178">
        <f>S658*H658</f>
        <v>0</v>
      </c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R658" s="179" t="s">
        <v>192</v>
      </c>
      <c r="AT658" s="179" t="s">
        <v>187</v>
      </c>
      <c r="AU658" s="179" t="s">
        <v>82</v>
      </c>
      <c r="AY658" s="18" t="s">
        <v>185</v>
      </c>
      <c r="BE658" s="180">
        <f>IF(N658="základní",J658,0)</f>
        <v>0</v>
      </c>
      <c r="BF658" s="180">
        <f>IF(N658="snížená",J658,0)</f>
        <v>0</v>
      </c>
      <c r="BG658" s="180">
        <f>IF(N658="zákl. přenesená",J658,0)</f>
        <v>0</v>
      </c>
      <c r="BH658" s="180">
        <f>IF(N658="sníž. přenesená",J658,0)</f>
        <v>0</v>
      </c>
      <c r="BI658" s="180">
        <f>IF(N658="nulová",J658,0)</f>
        <v>0</v>
      </c>
      <c r="BJ658" s="18" t="s">
        <v>80</v>
      </c>
      <c r="BK658" s="180">
        <f>ROUND(I658*H658,2)</f>
        <v>0</v>
      </c>
      <c r="BL658" s="18" t="s">
        <v>192</v>
      </c>
      <c r="BM658" s="179" t="s">
        <v>959</v>
      </c>
    </row>
    <row r="659" spans="1:65" s="13" customFormat="1" ht="22.5">
      <c r="B659" s="181"/>
      <c r="D659" s="182" t="s">
        <v>194</v>
      </c>
      <c r="E659" s="183" t="s">
        <v>1</v>
      </c>
      <c r="F659" s="184" t="s">
        <v>652</v>
      </c>
      <c r="H659" s="183" t="s">
        <v>1</v>
      </c>
      <c r="I659" s="185"/>
      <c r="L659" s="181"/>
      <c r="M659" s="186"/>
      <c r="N659" s="187"/>
      <c r="O659" s="187"/>
      <c r="P659" s="187"/>
      <c r="Q659" s="187"/>
      <c r="R659" s="187"/>
      <c r="S659" s="187"/>
      <c r="T659" s="188"/>
      <c r="AT659" s="183" t="s">
        <v>194</v>
      </c>
      <c r="AU659" s="183" t="s">
        <v>82</v>
      </c>
      <c r="AV659" s="13" t="s">
        <v>80</v>
      </c>
      <c r="AW659" s="13" t="s">
        <v>30</v>
      </c>
      <c r="AX659" s="13" t="s">
        <v>73</v>
      </c>
      <c r="AY659" s="183" t="s">
        <v>185</v>
      </c>
    </row>
    <row r="660" spans="1:65" s="14" customFormat="1" ht="11.25">
      <c r="B660" s="189"/>
      <c r="D660" s="182" t="s">
        <v>194</v>
      </c>
      <c r="E660" s="190" t="s">
        <v>1</v>
      </c>
      <c r="F660" s="191" t="s">
        <v>80</v>
      </c>
      <c r="H660" s="192">
        <v>1</v>
      </c>
      <c r="I660" s="193"/>
      <c r="L660" s="189"/>
      <c r="M660" s="194"/>
      <c r="N660" s="195"/>
      <c r="O660" s="195"/>
      <c r="P660" s="195"/>
      <c r="Q660" s="195"/>
      <c r="R660" s="195"/>
      <c r="S660" s="195"/>
      <c r="T660" s="196"/>
      <c r="AT660" s="190" t="s">
        <v>194</v>
      </c>
      <c r="AU660" s="190" t="s">
        <v>82</v>
      </c>
      <c r="AV660" s="14" t="s">
        <v>82</v>
      </c>
      <c r="AW660" s="14" t="s">
        <v>30</v>
      </c>
      <c r="AX660" s="14" t="s">
        <v>80</v>
      </c>
      <c r="AY660" s="190" t="s">
        <v>185</v>
      </c>
    </row>
    <row r="661" spans="1:65" s="2" customFormat="1" ht="16.5" customHeight="1">
      <c r="A661" s="33"/>
      <c r="B661" s="167"/>
      <c r="C661" s="213" t="s">
        <v>960</v>
      </c>
      <c r="D661" s="213" t="s">
        <v>454</v>
      </c>
      <c r="E661" s="214" t="s">
        <v>961</v>
      </c>
      <c r="F661" s="215" t="s">
        <v>962</v>
      </c>
      <c r="G661" s="216" t="s">
        <v>514</v>
      </c>
      <c r="H661" s="217">
        <v>1.01</v>
      </c>
      <c r="I661" s="218"/>
      <c r="J661" s="219">
        <f>ROUND(I661*H661,2)</f>
        <v>0</v>
      </c>
      <c r="K661" s="215" t="s">
        <v>1</v>
      </c>
      <c r="L661" s="220"/>
      <c r="M661" s="221" t="s">
        <v>1</v>
      </c>
      <c r="N661" s="222" t="s">
        <v>38</v>
      </c>
      <c r="O661" s="59"/>
      <c r="P661" s="177">
        <f>O661*H661</f>
        <v>0</v>
      </c>
      <c r="Q661" s="177">
        <v>2.3E-2</v>
      </c>
      <c r="R661" s="177">
        <f>Q661*H661</f>
        <v>2.3230000000000001E-2</v>
      </c>
      <c r="S661" s="177">
        <v>0</v>
      </c>
      <c r="T661" s="178">
        <f>S661*H661</f>
        <v>0</v>
      </c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R661" s="179" t="s">
        <v>230</v>
      </c>
      <c r="AT661" s="179" t="s">
        <v>454</v>
      </c>
      <c r="AU661" s="179" t="s">
        <v>82</v>
      </c>
      <c r="AY661" s="18" t="s">
        <v>185</v>
      </c>
      <c r="BE661" s="180">
        <f>IF(N661="základní",J661,0)</f>
        <v>0</v>
      </c>
      <c r="BF661" s="180">
        <f>IF(N661="snížená",J661,0)</f>
        <v>0</v>
      </c>
      <c r="BG661" s="180">
        <f>IF(N661="zákl. přenesená",J661,0)</f>
        <v>0</v>
      </c>
      <c r="BH661" s="180">
        <f>IF(N661="sníž. přenesená",J661,0)</f>
        <v>0</v>
      </c>
      <c r="BI661" s="180">
        <f>IF(N661="nulová",J661,0)</f>
        <v>0</v>
      </c>
      <c r="BJ661" s="18" t="s">
        <v>80</v>
      </c>
      <c r="BK661" s="180">
        <f>ROUND(I661*H661,2)</f>
        <v>0</v>
      </c>
      <c r="BL661" s="18" t="s">
        <v>192</v>
      </c>
      <c r="BM661" s="179" t="s">
        <v>963</v>
      </c>
    </row>
    <row r="662" spans="1:65" s="13" customFormat="1" ht="22.5">
      <c r="B662" s="181"/>
      <c r="D662" s="182" t="s">
        <v>194</v>
      </c>
      <c r="E662" s="183" t="s">
        <v>1</v>
      </c>
      <c r="F662" s="184" t="s">
        <v>652</v>
      </c>
      <c r="H662" s="183" t="s">
        <v>1</v>
      </c>
      <c r="I662" s="185"/>
      <c r="L662" s="181"/>
      <c r="M662" s="186"/>
      <c r="N662" s="187"/>
      <c r="O662" s="187"/>
      <c r="P662" s="187"/>
      <c r="Q662" s="187"/>
      <c r="R662" s="187"/>
      <c r="S662" s="187"/>
      <c r="T662" s="188"/>
      <c r="AT662" s="183" t="s">
        <v>194</v>
      </c>
      <c r="AU662" s="183" t="s">
        <v>82</v>
      </c>
      <c r="AV662" s="13" t="s">
        <v>80</v>
      </c>
      <c r="AW662" s="13" t="s">
        <v>30</v>
      </c>
      <c r="AX662" s="13" t="s">
        <v>73</v>
      </c>
      <c r="AY662" s="183" t="s">
        <v>185</v>
      </c>
    </row>
    <row r="663" spans="1:65" s="14" customFormat="1" ht="11.25">
      <c r="B663" s="189"/>
      <c r="D663" s="182" t="s">
        <v>194</v>
      </c>
      <c r="E663" s="190" t="s">
        <v>1</v>
      </c>
      <c r="F663" s="191" t="s">
        <v>929</v>
      </c>
      <c r="H663" s="192">
        <v>1.01</v>
      </c>
      <c r="I663" s="193"/>
      <c r="L663" s="189"/>
      <c r="M663" s="194"/>
      <c r="N663" s="195"/>
      <c r="O663" s="195"/>
      <c r="P663" s="195"/>
      <c r="Q663" s="195"/>
      <c r="R663" s="195"/>
      <c r="S663" s="195"/>
      <c r="T663" s="196"/>
      <c r="AT663" s="190" t="s">
        <v>194</v>
      </c>
      <c r="AU663" s="190" t="s">
        <v>82</v>
      </c>
      <c r="AV663" s="14" t="s">
        <v>82</v>
      </c>
      <c r="AW663" s="14" t="s">
        <v>30</v>
      </c>
      <c r="AX663" s="14" t="s">
        <v>80</v>
      </c>
      <c r="AY663" s="190" t="s">
        <v>185</v>
      </c>
    </row>
    <row r="664" spans="1:65" s="2" customFormat="1" ht="16.5" customHeight="1">
      <c r="A664" s="33"/>
      <c r="B664" s="167"/>
      <c r="C664" s="168" t="s">
        <v>964</v>
      </c>
      <c r="D664" s="168" t="s">
        <v>187</v>
      </c>
      <c r="E664" s="169" t="s">
        <v>965</v>
      </c>
      <c r="F664" s="170" t="s">
        <v>966</v>
      </c>
      <c r="G664" s="171" t="s">
        <v>514</v>
      </c>
      <c r="H664" s="172">
        <v>2</v>
      </c>
      <c r="I664" s="173"/>
      <c r="J664" s="174">
        <f>ROUND(I664*H664,2)</f>
        <v>0</v>
      </c>
      <c r="K664" s="170" t="s">
        <v>191</v>
      </c>
      <c r="L664" s="34"/>
      <c r="M664" s="175" t="s">
        <v>1</v>
      </c>
      <c r="N664" s="176" t="s">
        <v>38</v>
      </c>
      <c r="O664" s="59"/>
      <c r="P664" s="177">
        <f>O664*H664</f>
        <v>0</v>
      </c>
      <c r="Q664" s="177">
        <v>2.96E-3</v>
      </c>
      <c r="R664" s="177">
        <f>Q664*H664</f>
        <v>5.9199999999999999E-3</v>
      </c>
      <c r="S664" s="177">
        <v>0</v>
      </c>
      <c r="T664" s="178">
        <f>S664*H664</f>
        <v>0</v>
      </c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R664" s="179" t="s">
        <v>192</v>
      </c>
      <c r="AT664" s="179" t="s">
        <v>187</v>
      </c>
      <c r="AU664" s="179" t="s">
        <v>82</v>
      </c>
      <c r="AY664" s="18" t="s">
        <v>185</v>
      </c>
      <c r="BE664" s="180">
        <f>IF(N664="základní",J664,0)</f>
        <v>0</v>
      </c>
      <c r="BF664" s="180">
        <f>IF(N664="snížená",J664,0)</f>
        <v>0</v>
      </c>
      <c r="BG664" s="180">
        <f>IF(N664="zákl. přenesená",J664,0)</f>
        <v>0</v>
      </c>
      <c r="BH664" s="180">
        <f>IF(N664="sníž. přenesená",J664,0)</f>
        <v>0</v>
      </c>
      <c r="BI664" s="180">
        <f>IF(N664="nulová",J664,0)</f>
        <v>0</v>
      </c>
      <c r="BJ664" s="18" t="s">
        <v>80</v>
      </c>
      <c r="BK664" s="180">
        <f>ROUND(I664*H664,2)</f>
        <v>0</v>
      </c>
      <c r="BL664" s="18" t="s">
        <v>192</v>
      </c>
      <c r="BM664" s="179" t="s">
        <v>967</v>
      </c>
    </row>
    <row r="665" spans="1:65" s="13" customFormat="1" ht="22.5">
      <c r="B665" s="181"/>
      <c r="D665" s="182" t="s">
        <v>194</v>
      </c>
      <c r="E665" s="183" t="s">
        <v>1</v>
      </c>
      <c r="F665" s="184" t="s">
        <v>652</v>
      </c>
      <c r="H665" s="183" t="s">
        <v>1</v>
      </c>
      <c r="I665" s="185"/>
      <c r="L665" s="181"/>
      <c r="M665" s="186"/>
      <c r="N665" s="187"/>
      <c r="O665" s="187"/>
      <c r="P665" s="187"/>
      <c r="Q665" s="187"/>
      <c r="R665" s="187"/>
      <c r="S665" s="187"/>
      <c r="T665" s="188"/>
      <c r="AT665" s="183" t="s">
        <v>194</v>
      </c>
      <c r="AU665" s="183" t="s">
        <v>82</v>
      </c>
      <c r="AV665" s="13" t="s">
        <v>80</v>
      </c>
      <c r="AW665" s="13" t="s">
        <v>30</v>
      </c>
      <c r="AX665" s="13" t="s">
        <v>73</v>
      </c>
      <c r="AY665" s="183" t="s">
        <v>185</v>
      </c>
    </row>
    <row r="666" spans="1:65" s="14" customFormat="1" ht="11.25">
      <c r="B666" s="189"/>
      <c r="D666" s="182" t="s">
        <v>194</v>
      </c>
      <c r="E666" s="190" t="s">
        <v>1</v>
      </c>
      <c r="F666" s="191" t="s">
        <v>82</v>
      </c>
      <c r="H666" s="192">
        <v>2</v>
      </c>
      <c r="I666" s="193"/>
      <c r="L666" s="189"/>
      <c r="M666" s="194"/>
      <c r="N666" s="195"/>
      <c r="O666" s="195"/>
      <c r="P666" s="195"/>
      <c r="Q666" s="195"/>
      <c r="R666" s="195"/>
      <c r="S666" s="195"/>
      <c r="T666" s="196"/>
      <c r="AT666" s="190" t="s">
        <v>194</v>
      </c>
      <c r="AU666" s="190" t="s">
        <v>82</v>
      </c>
      <c r="AV666" s="14" t="s">
        <v>82</v>
      </c>
      <c r="AW666" s="14" t="s">
        <v>30</v>
      </c>
      <c r="AX666" s="14" t="s">
        <v>80</v>
      </c>
      <c r="AY666" s="190" t="s">
        <v>185</v>
      </c>
    </row>
    <row r="667" spans="1:65" s="2" customFormat="1" ht="16.5" customHeight="1">
      <c r="A667" s="33"/>
      <c r="B667" s="167"/>
      <c r="C667" s="213" t="s">
        <v>968</v>
      </c>
      <c r="D667" s="213" t="s">
        <v>454</v>
      </c>
      <c r="E667" s="214" t="s">
        <v>969</v>
      </c>
      <c r="F667" s="215" t="s">
        <v>970</v>
      </c>
      <c r="G667" s="216" t="s">
        <v>514</v>
      </c>
      <c r="H667" s="217">
        <v>2.02</v>
      </c>
      <c r="I667" s="218"/>
      <c r="J667" s="219">
        <f>ROUND(I667*H667,2)</f>
        <v>0</v>
      </c>
      <c r="K667" s="215" t="s">
        <v>1</v>
      </c>
      <c r="L667" s="220"/>
      <c r="M667" s="221" t="s">
        <v>1</v>
      </c>
      <c r="N667" s="222" t="s">
        <v>38</v>
      </c>
      <c r="O667" s="59"/>
      <c r="P667" s="177">
        <f>O667*H667</f>
        <v>0</v>
      </c>
      <c r="Q667" s="177">
        <v>2.1000000000000001E-2</v>
      </c>
      <c r="R667" s="177">
        <f>Q667*H667</f>
        <v>4.2420000000000006E-2</v>
      </c>
      <c r="S667" s="177">
        <v>0</v>
      </c>
      <c r="T667" s="178">
        <f>S667*H667</f>
        <v>0</v>
      </c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R667" s="179" t="s">
        <v>230</v>
      </c>
      <c r="AT667" s="179" t="s">
        <v>454</v>
      </c>
      <c r="AU667" s="179" t="s">
        <v>82</v>
      </c>
      <c r="AY667" s="18" t="s">
        <v>185</v>
      </c>
      <c r="BE667" s="180">
        <f>IF(N667="základní",J667,0)</f>
        <v>0</v>
      </c>
      <c r="BF667" s="180">
        <f>IF(N667="snížená",J667,0)</f>
        <v>0</v>
      </c>
      <c r="BG667" s="180">
        <f>IF(N667="zákl. přenesená",J667,0)</f>
        <v>0</v>
      </c>
      <c r="BH667" s="180">
        <f>IF(N667="sníž. přenesená",J667,0)</f>
        <v>0</v>
      </c>
      <c r="BI667" s="180">
        <f>IF(N667="nulová",J667,0)</f>
        <v>0</v>
      </c>
      <c r="BJ667" s="18" t="s">
        <v>80</v>
      </c>
      <c r="BK667" s="180">
        <f>ROUND(I667*H667,2)</f>
        <v>0</v>
      </c>
      <c r="BL667" s="18" t="s">
        <v>192</v>
      </c>
      <c r="BM667" s="179" t="s">
        <v>971</v>
      </c>
    </row>
    <row r="668" spans="1:65" s="13" customFormat="1" ht="22.5">
      <c r="B668" s="181"/>
      <c r="D668" s="182" t="s">
        <v>194</v>
      </c>
      <c r="E668" s="183" t="s">
        <v>1</v>
      </c>
      <c r="F668" s="184" t="s">
        <v>652</v>
      </c>
      <c r="H668" s="183" t="s">
        <v>1</v>
      </c>
      <c r="I668" s="185"/>
      <c r="L668" s="181"/>
      <c r="M668" s="186"/>
      <c r="N668" s="187"/>
      <c r="O668" s="187"/>
      <c r="P668" s="187"/>
      <c r="Q668" s="187"/>
      <c r="R668" s="187"/>
      <c r="S668" s="187"/>
      <c r="T668" s="188"/>
      <c r="AT668" s="183" t="s">
        <v>194</v>
      </c>
      <c r="AU668" s="183" t="s">
        <v>82</v>
      </c>
      <c r="AV668" s="13" t="s">
        <v>80</v>
      </c>
      <c r="AW668" s="13" t="s">
        <v>30</v>
      </c>
      <c r="AX668" s="13" t="s">
        <v>73</v>
      </c>
      <c r="AY668" s="183" t="s">
        <v>185</v>
      </c>
    </row>
    <row r="669" spans="1:65" s="14" customFormat="1" ht="11.25">
      <c r="B669" s="189"/>
      <c r="D669" s="182" t="s">
        <v>194</v>
      </c>
      <c r="E669" s="190" t="s">
        <v>1</v>
      </c>
      <c r="F669" s="191" t="s">
        <v>972</v>
      </c>
      <c r="H669" s="192">
        <v>2.02</v>
      </c>
      <c r="I669" s="193"/>
      <c r="L669" s="189"/>
      <c r="M669" s="194"/>
      <c r="N669" s="195"/>
      <c r="O669" s="195"/>
      <c r="P669" s="195"/>
      <c r="Q669" s="195"/>
      <c r="R669" s="195"/>
      <c r="S669" s="195"/>
      <c r="T669" s="196"/>
      <c r="AT669" s="190" t="s">
        <v>194</v>
      </c>
      <c r="AU669" s="190" t="s">
        <v>82</v>
      </c>
      <c r="AV669" s="14" t="s">
        <v>82</v>
      </c>
      <c r="AW669" s="14" t="s">
        <v>30</v>
      </c>
      <c r="AX669" s="14" t="s">
        <v>80</v>
      </c>
      <c r="AY669" s="190" t="s">
        <v>185</v>
      </c>
    </row>
    <row r="670" spans="1:65" s="2" customFormat="1" ht="16.5" customHeight="1">
      <c r="A670" s="33"/>
      <c r="B670" s="167"/>
      <c r="C670" s="213" t="s">
        <v>973</v>
      </c>
      <c r="D670" s="213" t="s">
        <v>454</v>
      </c>
      <c r="E670" s="214" t="s">
        <v>974</v>
      </c>
      <c r="F670" s="215" t="s">
        <v>975</v>
      </c>
      <c r="G670" s="216" t="s">
        <v>514</v>
      </c>
      <c r="H670" s="217">
        <v>18</v>
      </c>
      <c r="I670" s="218"/>
      <c r="J670" s="219">
        <f>ROUND(I670*H670,2)</f>
        <v>0</v>
      </c>
      <c r="K670" s="215" t="s">
        <v>1</v>
      </c>
      <c r="L670" s="220"/>
      <c r="M670" s="221" t="s">
        <v>1</v>
      </c>
      <c r="N670" s="222" t="s">
        <v>38</v>
      </c>
      <c r="O670" s="59"/>
      <c r="P670" s="177">
        <f>O670*H670</f>
        <v>0</v>
      </c>
      <c r="Q670" s="177">
        <v>0</v>
      </c>
      <c r="R670" s="177">
        <f>Q670*H670</f>
        <v>0</v>
      </c>
      <c r="S670" s="177">
        <v>0</v>
      </c>
      <c r="T670" s="178">
        <f>S670*H670</f>
        <v>0</v>
      </c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R670" s="179" t="s">
        <v>230</v>
      </c>
      <c r="AT670" s="179" t="s">
        <v>454</v>
      </c>
      <c r="AU670" s="179" t="s">
        <v>82</v>
      </c>
      <c r="AY670" s="18" t="s">
        <v>185</v>
      </c>
      <c r="BE670" s="180">
        <f>IF(N670="základní",J670,0)</f>
        <v>0</v>
      </c>
      <c r="BF670" s="180">
        <f>IF(N670="snížená",J670,0)</f>
        <v>0</v>
      </c>
      <c r="BG670" s="180">
        <f>IF(N670="zákl. přenesená",J670,0)</f>
        <v>0</v>
      </c>
      <c r="BH670" s="180">
        <f>IF(N670="sníž. přenesená",J670,0)</f>
        <v>0</v>
      </c>
      <c r="BI670" s="180">
        <f>IF(N670="nulová",J670,0)</f>
        <v>0</v>
      </c>
      <c r="BJ670" s="18" t="s">
        <v>80</v>
      </c>
      <c r="BK670" s="180">
        <f>ROUND(I670*H670,2)</f>
        <v>0</v>
      </c>
      <c r="BL670" s="18" t="s">
        <v>192</v>
      </c>
      <c r="BM670" s="179" t="s">
        <v>976</v>
      </c>
    </row>
    <row r="671" spans="1:65" s="13" customFormat="1" ht="22.5">
      <c r="B671" s="181"/>
      <c r="D671" s="182" t="s">
        <v>194</v>
      </c>
      <c r="E671" s="183" t="s">
        <v>1</v>
      </c>
      <c r="F671" s="184" t="s">
        <v>652</v>
      </c>
      <c r="H671" s="183" t="s">
        <v>1</v>
      </c>
      <c r="I671" s="185"/>
      <c r="L671" s="181"/>
      <c r="M671" s="186"/>
      <c r="N671" s="187"/>
      <c r="O671" s="187"/>
      <c r="P671" s="187"/>
      <c r="Q671" s="187"/>
      <c r="R671" s="187"/>
      <c r="S671" s="187"/>
      <c r="T671" s="188"/>
      <c r="AT671" s="183" t="s">
        <v>194</v>
      </c>
      <c r="AU671" s="183" t="s">
        <v>82</v>
      </c>
      <c r="AV671" s="13" t="s">
        <v>80</v>
      </c>
      <c r="AW671" s="13" t="s">
        <v>30</v>
      </c>
      <c r="AX671" s="13" t="s">
        <v>73</v>
      </c>
      <c r="AY671" s="183" t="s">
        <v>185</v>
      </c>
    </row>
    <row r="672" spans="1:65" s="14" customFormat="1" ht="11.25">
      <c r="B672" s="189"/>
      <c r="D672" s="182" t="s">
        <v>194</v>
      </c>
      <c r="E672" s="190" t="s">
        <v>1</v>
      </c>
      <c r="F672" s="191" t="s">
        <v>977</v>
      </c>
      <c r="H672" s="192">
        <v>18</v>
      </c>
      <c r="I672" s="193"/>
      <c r="L672" s="189"/>
      <c r="M672" s="194"/>
      <c r="N672" s="195"/>
      <c r="O672" s="195"/>
      <c r="P672" s="195"/>
      <c r="Q672" s="195"/>
      <c r="R672" s="195"/>
      <c r="S672" s="195"/>
      <c r="T672" s="196"/>
      <c r="AT672" s="190" t="s">
        <v>194</v>
      </c>
      <c r="AU672" s="190" t="s">
        <v>82</v>
      </c>
      <c r="AV672" s="14" t="s">
        <v>82</v>
      </c>
      <c r="AW672" s="14" t="s">
        <v>30</v>
      </c>
      <c r="AX672" s="14" t="s">
        <v>80</v>
      </c>
      <c r="AY672" s="190" t="s">
        <v>185</v>
      </c>
    </row>
    <row r="673" spans="1:65" s="2" customFormat="1" ht="21.75" customHeight="1">
      <c r="A673" s="33"/>
      <c r="B673" s="167"/>
      <c r="C673" s="213" t="s">
        <v>978</v>
      </c>
      <c r="D673" s="213" t="s">
        <v>454</v>
      </c>
      <c r="E673" s="214" t="s">
        <v>979</v>
      </c>
      <c r="F673" s="215" t="s">
        <v>980</v>
      </c>
      <c r="G673" s="216" t="s">
        <v>514</v>
      </c>
      <c r="H673" s="217">
        <v>1</v>
      </c>
      <c r="I673" s="218"/>
      <c r="J673" s="219">
        <f>ROUND(I673*H673,2)</f>
        <v>0</v>
      </c>
      <c r="K673" s="215" t="s">
        <v>1</v>
      </c>
      <c r="L673" s="220"/>
      <c r="M673" s="221" t="s">
        <v>1</v>
      </c>
      <c r="N673" s="222" t="s">
        <v>38</v>
      </c>
      <c r="O673" s="59"/>
      <c r="P673" s="177">
        <f>O673*H673</f>
        <v>0</v>
      </c>
      <c r="Q673" s="177">
        <v>1.0000000000000001E-5</v>
      </c>
      <c r="R673" s="177">
        <f>Q673*H673</f>
        <v>1.0000000000000001E-5</v>
      </c>
      <c r="S673" s="177">
        <v>0</v>
      </c>
      <c r="T673" s="178">
        <f>S673*H673</f>
        <v>0</v>
      </c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R673" s="179" t="s">
        <v>230</v>
      </c>
      <c r="AT673" s="179" t="s">
        <v>454</v>
      </c>
      <c r="AU673" s="179" t="s">
        <v>82</v>
      </c>
      <c r="AY673" s="18" t="s">
        <v>185</v>
      </c>
      <c r="BE673" s="180">
        <f>IF(N673="základní",J673,0)</f>
        <v>0</v>
      </c>
      <c r="BF673" s="180">
        <f>IF(N673="snížená",J673,0)</f>
        <v>0</v>
      </c>
      <c r="BG673" s="180">
        <f>IF(N673="zákl. přenesená",J673,0)</f>
        <v>0</v>
      </c>
      <c r="BH673" s="180">
        <f>IF(N673="sníž. přenesená",J673,0)</f>
        <v>0</v>
      </c>
      <c r="BI673" s="180">
        <f>IF(N673="nulová",J673,0)</f>
        <v>0</v>
      </c>
      <c r="BJ673" s="18" t="s">
        <v>80</v>
      </c>
      <c r="BK673" s="180">
        <f>ROUND(I673*H673,2)</f>
        <v>0</v>
      </c>
      <c r="BL673" s="18" t="s">
        <v>192</v>
      </c>
      <c r="BM673" s="179" t="s">
        <v>981</v>
      </c>
    </row>
    <row r="674" spans="1:65" s="13" customFormat="1" ht="22.5">
      <c r="B674" s="181"/>
      <c r="D674" s="182" t="s">
        <v>194</v>
      </c>
      <c r="E674" s="183" t="s">
        <v>1</v>
      </c>
      <c r="F674" s="184" t="s">
        <v>652</v>
      </c>
      <c r="H674" s="183" t="s">
        <v>1</v>
      </c>
      <c r="I674" s="185"/>
      <c r="L674" s="181"/>
      <c r="M674" s="186"/>
      <c r="N674" s="187"/>
      <c r="O674" s="187"/>
      <c r="P674" s="187"/>
      <c r="Q674" s="187"/>
      <c r="R674" s="187"/>
      <c r="S674" s="187"/>
      <c r="T674" s="188"/>
      <c r="AT674" s="183" t="s">
        <v>194</v>
      </c>
      <c r="AU674" s="183" t="s">
        <v>82</v>
      </c>
      <c r="AV674" s="13" t="s">
        <v>80</v>
      </c>
      <c r="AW674" s="13" t="s">
        <v>30</v>
      </c>
      <c r="AX674" s="13" t="s">
        <v>73</v>
      </c>
      <c r="AY674" s="183" t="s">
        <v>185</v>
      </c>
    </row>
    <row r="675" spans="1:65" s="14" customFormat="1" ht="11.25">
      <c r="B675" s="189"/>
      <c r="D675" s="182" t="s">
        <v>194</v>
      </c>
      <c r="E675" s="190" t="s">
        <v>1</v>
      </c>
      <c r="F675" s="191" t="s">
        <v>80</v>
      </c>
      <c r="H675" s="192">
        <v>1</v>
      </c>
      <c r="I675" s="193"/>
      <c r="L675" s="189"/>
      <c r="M675" s="194"/>
      <c r="N675" s="195"/>
      <c r="O675" s="195"/>
      <c r="P675" s="195"/>
      <c r="Q675" s="195"/>
      <c r="R675" s="195"/>
      <c r="S675" s="195"/>
      <c r="T675" s="196"/>
      <c r="AT675" s="190" t="s">
        <v>194</v>
      </c>
      <c r="AU675" s="190" t="s">
        <v>82</v>
      </c>
      <c r="AV675" s="14" t="s">
        <v>82</v>
      </c>
      <c r="AW675" s="14" t="s">
        <v>30</v>
      </c>
      <c r="AX675" s="14" t="s">
        <v>80</v>
      </c>
      <c r="AY675" s="190" t="s">
        <v>185</v>
      </c>
    </row>
    <row r="676" spans="1:65" s="2" customFormat="1" ht="16.5" customHeight="1">
      <c r="A676" s="33"/>
      <c r="B676" s="167"/>
      <c r="C676" s="168" t="s">
        <v>982</v>
      </c>
      <c r="D676" s="168" t="s">
        <v>187</v>
      </c>
      <c r="E676" s="169" t="s">
        <v>983</v>
      </c>
      <c r="F676" s="170" t="s">
        <v>984</v>
      </c>
      <c r="G676" s="171" t="s">
        <v>514</v>
      </c>
      <c r="H676" s="172">
        <v>8</v>
      </c>
      <c r="I676" s="173"/>
      <c r="J676" s="174">
        <f>ROUND(I676*H676,2)</f>
        <v>0</v>
      </c>
      <c r="K676" s="170" t="s">
        <v>191</v>
      </c>
      <c r="L676" s="34"/>
      <c r="M676" s="175" t="s">
        <v>1</v>
      </c>
      <c r="N676" s="176" t="s">
        <v>38</v>
      </c>
      <c r="O676" s="59"/>
      <c r="P676" s="177">
        <f>O676*H676</f>
        <v>0</v>
      </c>
      <c r="Q676" s="177">
        <v>3.4000000000000002E-4</v>
      </c>
      <c r="R676" s="177">
        <f>Q676*H676</f>
        <v>2.7200000000000002E-3</v>
      </c>
      <c r="S676" s="177">
        <v>0</v>
      </c>
      <c r="T676" s="178">
        <f>S676*H676</f>
        <v>0</v>
      </c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R676" s="179" t="s">
        <v>192</v>
      </c>
      <c r="AT676" s="179" t="s">
        <v>187</v>
      </c>
      <c r="AU676" s="179" t="s">
        <v>82</v>
      </c>
      <c r="AY676" s="18" t="s">
        <v>185</v>
      </c>
      <c r="BE676" s="180">
        <f>IF(N676="základní",J676,0)</f>
        <v>0</v>
      </c>
      <c r="BF676" s="180">
        <f>IF(N676="snížená",J676,0)</f>
        <v>0</v>
      </c>
      <c r="BG676" s="180">
        <f>IF(N676="zákl. přenesená",J676,0)</f>
        <v>0</v>
      </c>
      <c r="BH676" s="180">
        <f>IF(N676="sníž. přenesená",J676,0)</f>
        <v>0</v>
      </c>
      <c r="BI676" s="180">
        <f>IF(N676="nulová",J676,0)</f>
        <v>0</v>
      </c>
      <c r="BJ676" s="18" t="s">
        <v>80</v>
      </c>
      <c r="BK676" s="180">
        <f>ROUND(I676*H676,2)</f>
        <v>0</v>
      </c>
      <c r="BL676" s="18" t="s">
        <v>192</v>
      </c>
      <c r="BM676" s="179" t="s">
        <v>985</v>
      </c>
    </row>
    <row r="677" spans="1:65" s="13" customFormat="1" ht="22.5">
      <c r="B677" s="181"/>
      <c r="D677" s="182" t="s">
        <v>194</v>
      </c>
      <c r="E677" s="183" t="s">
        <v>1</v>
      </c>
      <c r="F677" s="184" t="s">
        <v>652</v>
      </c>
      <c r="H677" s="183" t="s">
        <v>1</v>
      </c>
      <c r="I677" s="185"/>
      <c r="L677" s="181"/>
      <c r="M677" s="186"/>
      <c r="N677" s="187"/>
      <c r="O677" s="187"/>
      <c r="P677" s="187"/>
      <c r="Q677" s="187"/>
      <c r="R677" s="187"/>
      <c r="S677" s="187"/>
      <c r="T677" s="188"/>
      <c r="AT677" s="183" t="s">
        <v>194</v>
      </c>
      <c r="AU677" s="183" t="s">
        <v>82</v>
      </c>
      <c r="AV677" s="13" t="s">
        <v>80</v>
      </c>
      <c r="AW677" s="13" t="s">
        <v>30</v>
      </c>
      <c r="AX677" s="13" t="s">
        <v>73</v>
      </c>
      <c r="AY677" s="183" t="s">
        <v>185</v>
      </c>
    </row>
    <row r="678" spans="1:65" s="14" customFormat="1" ht="11.25">
      <c r="B678" s="189"/>
      <c r="D678" s="182" t="s">
        <v>194</v>
      </c>
      <c r="E678" s="190" t="s">
        <v>1</v>
      </c>
      <c r="F678" s="191" t="s">
        <v>230</v>
      </c>
      <c r="H678" s="192">
        <v>8</v>
      </c>
      <c r="I678" s="193"/>
      <c r="L678" s="189"/>
      <c r="M678" s="194"/>
      <c r="N678" s="195"/>
      <c r="O678" s="195"/>
      <c r="P678" s="195"/>
      <c r="Q678" s="195"/>
      <c r="R678" s="195"/>
      <c r="S678" s="195"/>
      <c r="T678" s="196"/>
      <c r="AT678" s="190" t="s">
        <v>194</v>
      </c>
      <c r="AU678" s="190" t="s">
        <v>82</v>
      </c>
      <c r="AV678" s="14" t="s">
        <v>82</v>
      </c>
      <c r="AW678" s="14" t="s">
        <v>30</v>
      </c>
      <c r="AX678" s="14" t="s">
        <v>80</v>
      </c>
      <c r="AY678" s="190" t="s">
        <v>185</v>
      </c>
    </row>
    <row r="679" spans="1:65" s="2" customFormat="1" ht="16.5" customHeight="1">
      <c r="A679" s="33"/>
      <c r="B679" s="167"/>
      <c r="C679" s="213" t="s">
        <v>986</v>
      </c>
      <c r="D679" s="213" t="s">
        <v>454</v>
      </c>
      <c r="E679" s="214" t="s">
        <v>987</v>
      </c>
      <c r="F679" s="215" t="s">
        <v>988</v>
      </c>
      <c r="G679" s="216" t="s">
        <v>514</v>
      </c>
      <c r="H679" s="217">
        <v>8</v>
      </c>
      <c r="I679" s="218"/>
      <c r="J679" s="219">
        <f>ROUND(I679*H679,2)</f>
        <v>0</v>
      </c>
      <c r="K679" s="215" t="s">
        <v>1</v>
      </c>
      <c r="L679" s="220"/>
      <c r="M679" s="221" t="s">
        <v>1</v>
      </c>
      <c r="N679" s="222" t="s">
        <v>38</v>
      </c>
      <c r="O679" s="59"/>
      <c r="P679" s="177">
        <f>O679*H679</f>
        <v>0</v>
      </c>
      <c r="Q679" s="177">
        <v>4.9000000000000002E-2</v>
      </c>
      <c r="R679" s="177">
        <f>Q679*H679</f>
        <v>0.39200000000000002</v>
      </c>
      <c r="S679" s="177">
        <v>0</v>
      </c>
      <c r="T679" s="178">
        <f>S679*H679</f>
        <v>0</v>
      </c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R679" s="179" t="s">
        <v>230</v>
      </c>
      <c r="AT679" s="179" t="s">
        <v>454</v>
      </c>
      <c r="AU679" s="179" t="s">
        <v>82</v>
      </c>
      <c r="AY679" s="18" t="s">
        <v>185</v>
      </c>
      <c r="BE679" s="180">
        <f>IF(N679="základní",J679,0)</f>
        <v>0</v>
      </c>
      <c r="BF679" s="180">
        <f>IF(N679="snížená",J679,0)</f>
        <v>0</v>
      </c>
      <c r="BG679" s="180">
        <f>IF(N679="zákl. přenesená",J679,0)</f>
        <v>0</v>
      </c>
      <c r="BH679" s="180">
        <f>IF(N679="sníž. přenesená",J679,0)</f>
        <v>0</v>
      </c>
      <c r="BI679" s="180">
        <f>IF(N679="nulová",J679,0)</f>
        <v>0</v>
      </c>
      <c r="BJ679" s="18" t="s">
        <v>80</v>
      </c>
      <c r="BK679" s="180">
        <f>ROUND(I679*H679,2)</f>
        <v>0</v>
      </c>
      <c r="BL679" s="18" t="s">
        <v>192</v>
      </c>
      <c r="BM679" s="179" t="s">
        <v>989</v>
      </c>
    </row>
    <row r="680" spans="1:65" s="13" customFormat="1" ht="22.5">
      <c r="B680" s="181"/>
      <c r="D680" s="182" t="s">
        <v>194</v>
      </c>
      <c r="E680" s="183" t="s">
        <v>1</v>
      </c>
      <c r="F680" s="184" t="s">
        <v>652</v>
      </c>
      <c r="H680" s="183" t="s">
        <v>1</v>
      </c>
      <c r="I680" s="185"/>
      <c r="L680" s="181"/>
      <c r="M680" s="186"/>
      <c r="N680" s="187"/>
      <c r="O680" s="187"/>
      <c r="P680" s="187"/>
      <c r="Q680" s="187"/>
      <c r="R680" s="187"/>
      <c r="S680" s="187"/>
      <c r="T680" s="188"/>
      <c r="AT680" s="183" t="s">
        <v>194</v>
      </c>
      <c r="AU680" s="183" t="s">
        <v>82</v>
      </c>
      <c r="AV680" s="13" t="s">
        <v>80</v>
      </c>
      <c r="AW680" s="13" t="s">
        <v>30</v>
      </c>
      <c r="AX680" s="13" t="s">
        <v>73</v>
      </c>
      <c r="AY680" s="183" t="s">
        <v>185</v>
      </c>
    </row>
    <row r="681" spans="1:65" s="14" customFormat="1" ht="11.25">
      <c r="B681" s="189"/>
      <c r="D681" s="182" t="s">
        <v>194</v>
      </c>
      <c r="E681" s="190" t="s">
        <v>1</v>
      </c>
      <c r="F681" s="191" t="s">
        <v>230</v>
      </c>
      <c r="H681" s="192">
        <v>8</v>
      </c>
      <c r="I681" s="193"/>
      <c r="L681" s="189"/>
      <c r="M681" s="194"/>
      <c r="N681" s="195"/>
      <c r="O681" s="195"/>
      <c r="P681" s="195"/>
      <c r="Q681" s="195"/>
      <c r="R681" s="195"/>
      <c r="S681" s="195"/>
      <c r="T681" s="196"/>
      <c r="AT681" s="190" t="s">
        <v>194</v>
      </c>
      <c r="AU681" s="190" t="s">
        <v>82</v>
      </c>
      <c r="AV681" s="14" t="s">
        <v>82</v>
      </c>
      <c r="AW681" s="14" t="s">
        <v>30</v>
      </c>
      <c r="AX681" s="14" t="s">
        <v>80</v>
      </c>
      <c r="AY681" s="190" t="s">
        <v>185</v>
      </c>
    </row>
    <row r="682" spans="1:65" s="2" customFormat="1" ht="16.5" customHeight="1">
      <c r="A682" s="33"/>
      <c r="B682" s="167"/>
      <c r="C682" s="168" t="s">
        <v>990</v>
      </c>
      <c r="D682" s="168" t="s">
        <v>187</v>
      </c>
      <c r="E682" s="169" t="s">
        <v>991</v>
      </c>
      <c r="F682" s="170" t="s">
        <v>992</v>
      </c>
      <c r="G682" s="171" t="s">
        <v>514</v>
      </c>
      <c r="H682" s="172">
        <v>2</v>
      </c>
      <c r="I682" s="173"/>
      <c r="J682" s="174">
        <f>ROUND(I682*H682,2)</f>
        <v>0</v>
      </c>
      <c r="K682" s="170" t="s">
        <v>191</v>
      </c>
      <c r="L682" s="34"/>
      <c r="M682" s="175" t="s">
        <v>1</v>
      </c>
      <c r="N682" s="176" t="s">
        <v>38</v>
      </c>
      <c r="O682" s="59"/>
      <c r="P682" s="177">
        <f>O682*H682</f>
        <v>0</v>
      </c>
      <c r="Q682" s="177">
        <v>3.4000000000000002E-4</v>
      </c>
      <c r="R682" s="177">
        <f>Q682*H682</f>
        <v>6.8000000000000005E-4</v>
      </c>
      <c r="S682" s="177">
        <v>0</v>
      </c>
      <c r="T682" s="178">
        <f>S682*H682</f>
        <v>0</v>
      </c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R682" s="179" t="s">
        <v>192</v>
      </c>
      <c r="AT682" s="179" t="s">
        <v>187</v>
      </c>
      <c r="AU682" s="179" t="s">
        <v>82</v>
      </c>
      <c r="AY682" s="18" t="s">
        <v>185</v>
      </c>
      <c r="BE682" s="180">
        <f>IF(N682="základní",J682,0)</f>
        <v>0</v>
      </c>
      <c r="BF682" s="180">
        <f>IF(N682="snížená",J682,0)</f>
        <v>0</v>
      </c>
      <c r="BG682" s="180">
        <f>IF(N682="zákl. přenesená",J682,0)</f>
        <v>0</v>
      </c>
      <c r="BH682" s="180">
        <f>IF(N682="sníž. přenesená",J682,0)</f>
        <v>0</v>
      </c>
      <c r="BI682" s="180">
        <f>IF(N682="nulová",J682,0)</f>
        <v>0</v>
      </c>
      <c r="BJ682" s="18" t="s">
        <v>80</v>
      </c>
      <c r="BK682" s="180">
        <f>ROUND(I682*H682,2)</f>
        <v>0</v>
      </c>
      <c r="BL682" s="18" t="s">
        <v>192</v>
      </c>
      <c r="BM682" s="179" t="s">
        <v>993</v>
      </c>
    </row>
    <row r="683" spans="1:65" s="13" customFormat="1" ht="22.5">
      <c r="B683" s="181"/>
      <c r="D683" s="182" t="s">
        <v>194</v>
      </c>
      <c r="E683" s="183" t="s">
        <v>1</v>
      </c>
      <c r="F683" s="184" t="s">
        <v>652</v>
      </c>
      <c r="H683" s="183" t="s">
        <v>1</v>
      </c>
      <c r="I683" s="185"/>
      <c r="L683" s="181"/>
      <c r="M683" s="186"/>
      <c r="N683" s="187"/>
      <c r="O683" s="187"/>
      <c r="P683" s="187"/>
      <c r="Q683" s="187"/>
      <c r="R683" s="187"/>
      <c r="S683" s="187"/>
      <c r="T683" s="188"/>
      <c r="AT683" s="183" t="s">
        <v>194</v>
      </c>
      <c r="AU683" s="183" t="s">
        <v>82</v>
      </c>
      <c r="AV683" s="13" t="s">
        <v>80</v>
      </c>
      <c r="AW683" s="13" t="s">
        <v>30</v>
      </c>
      <c r="AX683" s="13" t="s">
        <v>73</v>
      </c>
      <c r="AY683" s="183" t="s">
        <v>185</v>
      </c>
    </row>
    <row r="684" spans="1:65" s="14" customFormat="1" ht="11.25">
      <c r="B684" s="189"/>
      <c r="D684" s="182" t="s">
        <v>194</v>
      </c>
      <c r="E684" s="190" t="s">
        <v>1</v>
      </c>
      <c r="F684" s="191" t="s">
        <v>82</v>
      </c>
      <c r="H684" s="192">
        <v>2</v>
      </c>
      <c r="I684" s="193"/>
      <c r="L684" s="189"/>
      <c r="M684" s="194"/>
      <c r="N684" s="195"/>
      <c r="O684" s="195"/>
      <c r="P684" s="195"/>
      <c r="Q684" s="195"/>
      <c r="R684" s="195"/>
      <c r="S684" s="195"/>
      <c r="T684" s="196"/>
      <c r="AT684" s="190" t="s">
        <v>194</v>
      </c>
      <c r="AU684" s="190" t="s">
        <v>82</v>
      </c>
      <c r="AV684" s="14" t="s">
        <v>82</v>
      </c>
      <c r="AW684" s="14" t="s">
        <v>30</v>
      </c>
      <c r="AX684" s="14" t="s">
        <v>80</v>
      </c>
      <c r="AY684" s="190" t="s">
        <v>185</v>
      </c>
    </row>
    <row r="685" spans="1:65" s="2" customFormat="1" ht="16.5" customHeight="1">
      <c r="A685" s="33"/>
      <c r="B685" s="167"/>
      <c r="C685" s="213" t="s">
        <v>994</v>
      </c>
      <c r="D685" s="213" t="s">
        <v>454</v>
      </c>
      <c r="E685" s="214" t="s">
        <v>995</v>
      </c>
      <c r="F685" s="215" t="s">
        <v>996</v>
      </c>
      <c r="G685" s="216" t="s">
        <v>514</v>
      </c>
      <c r="H685" s="217">
        <v>2</v>
      </c>
      <c r="I685" s="218"/>
      <c r="J685" s="219">
        <f>ROUND(I685*H685,2)</f>
        <v>0</v>
      </c>
      <c r="K685" s="215" t="s">
        <v>1</v>
      </c>
      <c r="L685" s="220"/>
      <c r="M685" s="221" t="s">
        <v>1</v>
      </c>
      <c r="N685" s="222" t="s">
        <v>38</v>
      </c>
      <c r="O685" s="59"/>
      <c r="P685" s="177">
        <f>O685*H685</f>
        <v>0</v>
      </c>
      <c r="Q685" s="177">
        <v>5.0000000000000002E-5</v>
      </c>
      <c r="R685" s="177">
        <f>Q685*H685</f>
        <v>1E-4</v>
      </c>
      <c r="S685" s="177">
        <v>0</v>
      </c>
      <c r="T685" s="178">
        <f>S685*H685</f>
        <v>0</v>
      </c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R685" s="179" t="s">
        <v>230</v>
      </c>
      <c r="AT685" s="179" t="s">
        <v>454</v>
      </c>
      <c r="AU685" s="179" t="s">
        <v>82</v>
      </c>
      <c r="AY685" s="18" t="s">
        <v>185</v>
      </c>
      <c r="BE685" s="180">
        <f>IF(N685="základní",J685,0)</f>
        <v>0</v>
      </c>
      <c r="BF685" s="180">
        <f>IF(N685="snížená",J685,0)</f>
        <v>0</v>
      </c>
      <c r="BG685" s="180">
        <f>IF(N685="zákl. přenesená",J685,0)</f>
        <v>0</v>
      </c>
      <c r="BH685" s="180">
        <f>IF(N685="sníž. přenesená",J685,0)</f>
        <v>0</v>
      </c>
      <c r="BI685" s="180">
        <f>IF(N685="nulová",J685,0)</f>
        <v>0</v>
      </c>
      <c r="BJ685" s="18" t="s">
        <v>80</v>
      </c>
      <c r="BK685" s="180">
        <f>ROUND(I685*H685,2)</f>
        <v>0</v>
      </c>
      <c r="BL685" s="18" t="s">
        <v>192</v>
      </c>
      <c r="BM685" s="179" t="s">
        <v>997</v>
      </c>
    </row>
    <row r="686" spans="1:65" s="13" customFormat="1" ht="22.5">
      <c r="B686" s="181"/>
      <c r="D686" s="182" t="s">
        <v>194</v>
      </c>
      <c r="E686" s="183" t="s">
        <v>1</v>
      </c>
      <c r="F686" s="184" t="s">
        <v>652</v>
      </c>
      <c r="H686" s="183" t="s">
        <v>1</v>
      </c>
      <c r="I686" s="185"/>
      <c r="L686" s="181"/>
      <c r="M686" s="186"/>
      <c r="N686" s="187"/>
      <c r="O686" s="187"/>
      <c r="P686" s="187"/>
      <c r="Q686" s="187"/>
      <c r="R686" s="187"/>
      <c r="S686" s="187"/>
      <c r="T686" s="188"/>
      <c r="AT686" s="183" t="s">
        <v>194</v>
      </c>
      <c r="AU686" s="183" t="s">
        <v>82</v>
      </c>
      <c r="AV686" s="13" t="s">
        <v>80</v>
      </c>
      <c r="AW686" s="13" t="s">
        <v>30</v>
      </c>
      <c r="AX686" s="13" t="s">
        <v>73</v>
      </c>
      <c r="AY686" s="183" t="s">
        <v>185</v>
      </c>
    </row>
    <row r="687" spans="1:65" s="13" customFormat="1" ht="11.25">
      <c r="B687" s="181"/>
      <c r="D687" s="182" t="s">
        <v>194</v>
      </c>
      <c r="E687" s="183" t="s">
        <v>1</v>
      </c>
      <c r="F687" s="184" t="s">
        <v>998</v>
      </c>
      <c r="H687" s="183" t="s">
        <v>1</v>
      </c>
      <c r="I687" s="185"/>
      <c r="L687" s="181"/>
      <c r="M687" s="186"/>
      <c r="N687" s="187"/>
      <c r="O687" s="187"/>
      <c r="P687" s="187"/>
      <c r="Q687" s="187"/>
      <c r="R687" s="187"/>
      <c r="S687" s="187"/>
      <c r="T687" s="188"/>
      <c r="AT687" s="183" t="s">
        <v>194</v>
      </c>
      <c r="AU687" s="183" t="s">
        <v>82</v>
      </c>
      <c r="AV687" s="13" t="s">
        <v>80</v>
      </c>
      <c r="AW687" s="13" t="s">
        <v>30</v>
      </c>
      <c r="AX687" s="13" t="s">
        <v>73</v>
      </c>
      <c r="AY687" s="183" t="s">
        <v>185</v>
      </c>
    </row>
    <row r="688" spans="1:65" s="14" customFormat="1" ht="11.25">
      <c r="B688" s="189"/>
      <c r="D688" s="182" t="s">
        <v>194</v>
      </c>
      <c r="E688" s="190" t="s">
        <v>1</v>
      </c>
      <c r="F688" s="191" t="s">
        <v>82</v>
      </c>
      <c r="H688" s="192">
        <v>2</v>
      </c>
      <c r="I688" s="193"/>
      <c r="L688" s="189"/>
      <c r="M688" s="194"/>
      <c r="N688" s="195"/>
      <c r="O688" s="195"/>
      <c r="P688" s="195"/>
      <c r="Q688" s="195"/>
      <c r="R688" s="195"/>
      <c r="S688" s="195"/>
      <c r="T688" s="196"/>
      <c r="AT688" s="190" t="s">
        <v>194</v>
      </c>
      <c r="AU688" s="190" t="s">
        <v>82</v>
      </c>
      <c r="AV688" s="14" t="s">
        <v>82</v>
      </c>
      <c r="AW688" s="14" t="s">
        <v>30</v>
      </c>
      <c r="AX688" s="14" t="s">
        <v>80</v>
      </c>
      <c r="AY688" s="190" t="s">
        <v>185</v>
      </c>
    </row>
    <row r="689" spans="1:65" s="2" customFormat="1" ht="16.5" customHeight="1">
      <c r="A689" s="33"/>
      <c r="B689" s="167"/>
      <c r="C689" s="213" t="s">
        <v>999</v>
      </c>
      <c r="D689" s="213" t="s">
        <v>454</v>
      </c>
      <c r="E689" s="214" t="s">
        <v>1000</v>
      </c>
      <c r="F689" s="215" t="s">
        <v>1001</v>
      </c>
      <c r="G689" s="216" t="s">
        <v>514</v>
      </c>
      <c r="H689" s="217">
        <v>10</v>
      </c>
      <c r="I689" s="218"/>
      <c r="J689" s="219">
        <f>ROUND(I689*H689,2)</f>
        <v>0</v>
      </c>
      <c r="K689" s="215" t="s">
        <v>1</v>
      </c>
      <c r="L689" s="220"/>
      <c r="M689" s="221" t="s">
        <v>1</v>
      </c>
      <c r="N689" s="222" t="s">
        <v>38</v>
      </c>
      <c r="O689" s="59"/>
      <c r="P689" s="177">
        <f>O689*H689</f>
        <v>0</v>
      </c>
      <c r="Q689" s="177">
        <v>1E-3</v>
      </c>
      <c r="R689" s="177">
        <f>Q689*H689</f>
        <v>0.01</v>
      </c>
      <c r="S689" s="177">
        <v>0</v>
      </c>
      <c r="T689" s="178">
        <f>S689*H689</f>
        <v>0</v>
      </c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R689" s="179" t="s">
        <v>230</v>
      </c>
      <c r="AT689" s="179" t="s">
        <v>454</v>
      </c>
      <c r="AU689" s="179" t="s">
        <v>82</v>
      </c>
      <c r="AY689" s="18" t="s">
        <v>185</v>
      </c>
      <c r="BE689" s="180">
        <f>IF(N689="základní",J689,0)</f>
        <v>0</v>
      </c>
      <c r="BF689" s="180">
        <f>IF(N689="snížená",J689,0)</f>
        <v>0</v>
      </c>
      <c r="BG689" s="180">
        <f>IF(N689="zákl. přenesená",J689,0)</f>
        <v>0</v>
      </c>
      <c r="BH689" s="180">
        <f>IF(N689="sníž. přenesená",J689,0)</f>
        <v>0</v>
      </c>
      <c r="BI689" s="180">
        <f>IF(N689="nulová",J689,0)</f>
        <v>0</v>
      </c>
      <c r="BJ689" s="18" t="s">
        <v>80</v>
      </c>
      <c r="BK689" s="180">
        <f>ROUND(I689*H689,2)</f>
        <v>0</v>
      </c>
      <c r="BL689" s="18" t="s">
        <v>192</v>
      </c>
      <c r="BM689" s="179" t="s">
        <v>1002</v>
      </c>
    </row>
    <row r="690" spans="1:65" s="13" customFormat="1" ht="22.5">
      <c r="B690" s="181"/>
      <c r="D690" s="182" t="s">
        <v>194</v>
      </c>
      <c r="E690" s="183" t="s">
        <v>1</v>
      </c>
      <c r="F690" s="184" t="s">
        <v>652</v>
      </c>
      <c r="H690" s="183" t="s">
        <v>1</v>
      </c>
      <c r="I690" s="185"/>
      <c r="L690" s="181"/>
      <c r="M690" s="186"/>
      <c r="N690" s="187"/>
      <c r="O690" s="187"/>
      <c r="P690" s="187"/>
      <c r="Q690" s="187"/>
      <c r="R690" s="187"/>
      <c r="S690" s="187"/>
      <c r="T690" s="188"/>
      <c r="AT690" s="183" t="s">
        <v>194</v>
      </c>
      <c r="AU690" s="183" t="s">
        <v>82</v>
      </c>
      <c r="AV690" s="13" t="s">
        <v>80</v>
      </c>
      <c r="AW690" s="13" t="s">
        <v>30</v>
      </c>
      <c r="AX690" s="13" t="s">
        <v>73</v>
      </c>
      <c r="AY690" s="183" t="s">
        <v>185</v>
      </c>
    </row>
    <row r="691" spans="1:65" s="14" customFormat="1" ht="11.25">
      <c r="B691" s="189"/>
      <c r="D691" s="182" t="s">
        <v>194</v>
      </c>
      <c r="E691" s="190" t="s">
        <v>1</v>
      </c>
      <c r="F691" s="191" t="s">
        <v>243</v>
      </c>
      <c r="H691" s="192">
        <v>10</v>
      </c>
      <c r="I691" s="193"/>
      <c r="L691" s="189"/>
      <c r="M691" s="194"/>
      <c r="N691" s="195"/>
      <c r="O691" s="195"/>
      <c r="P691" s="195"/>
      <c r="Q691" s="195"/>
      <c r="R691" s="195"/>
      <c r="S691" s="195"/>
      <c r="T691" s="196"/>
      <c r="AT691" s="190" t="s">
        <v>194</v>
      </c>
      <c r="AU691" s="190" t="s">
        <v>82</v>
      </c>
      <c r="AV691" s="14" t="s">
        <v>82</v>
      </c>
      <c r="AW691" s="14" t="s">
        <v>30</v>
      </c>
      <c r="AX691" s="14" t="s">
        <v>80</v>
      </c>
      <c r="AY691" s="190" t="s">
        <v>185</v>
      </c>
    </row>
    <row r="692" spans="1:65" s="2" customFormat="1" ht="21.75" customHeight="1">
      <c r="A692" s="33"/>
      <c r="B692" s="167"/>
      <c r="C692" s="168" t="s">
        <v>1003</v>
      </c>
      <c r="D692" s="168" t="s">
        <v>187</v>
      </c>
      <c r="E692" s="169" t="s">
        <v>1004</v>
      </c>
      <c r="F692" s="170" t="s">
        <v>1005</v>
      </c>
      <c r="G692" s="171" t="s">
        <v>514</v>
      </c>
      <c r="H692" s="172">
        <v>5</v>
      </c>
      <c r="I692" s="173"/>
      <c r="J692" s="174">
        <f>ROUND(I692*H692,2)</f>
        <v>0</v>
      </c>
      <c r="K692" s="170" t="s">
        <v>191</v>
      </c>
      <c r="L692" s="34"/>
      <c r="M692" s="175" t="s">
        <v>1</v>
      </c>
      <c r="N692" s="176" t="s">
        <v>38</v>
      </c>
      <c r="O692" s="59"/>
      <c r="P692" s="177">
        <f>O692*H692</f>
        <v>0</v>
      </c>
      <c r="Q692" s="177">
        <v>0</v>
      </c>
      <c r="R692" s="177">
        <f>Q692*H692</f>
        <v>0</v>
      </c>
      <c r="S692" s="177">
        <v>0</v>
      </c>
      <c r="T692" s="178">
        <f>S692*H692</f>
        <v>0</v>
      </c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R692" s="179" t="s">
        <v>192</v>
      </c>
      <c r="AT692" s="179" t="s">
        <v>187</v>
      </c>
      <c r="AU692" s="179" t="s">
        <v>82</v>
      </c>
      <c r="AY692" s="18" t="s">
        <v>185</v>
      </c>
      <c r="BE692" s="180">
        <f>IF(N692="základní",J692,0)</f>
        <v>0</v>
      </c>
      <c r="BF692" s="180">
        <f>IF(N692="snížená",J692,0)</f>
        <v>0</v>
      </c>
      <c r="BG692" s="180">
        <f>IF(N692="zákl. přenesená",J692,0)</f>
        <v>0</v>
      </c>
      <c r="BH692" s="180">
        <f>IF(N692="sníž. přenesená",J692,0)</f>
        <v>0</v>
      </c>
      <c r="BI692" s="180">
        <f>IF(N692="nulová",J692,0)</f>
        <v>0</v>
      </c>
      <c r="BJ692" s="18" t="s">
        <v>80</v>
      </c>
      <c r="BK692" s="180">
        <f>ROUND(I692*H692,2)</f>
        <v>0</v>
      </c>
      <c r="BL692" s="18" t="s">
        <v>192</v>
      </c>
      <c r="BM692" s="179" t="s">
        <v>1006</v>
      </c>
    </row>
    <row r="693" spans="1:65" s="13" customFormat="1" ht="22.5">
      <c r="B693" s="181"/>
      <c r="D693" s="182" t="s">
        <v>194</v>
      </c>
      <c r="E693" s="183" t="s">
        <v>1</v>
      </c>
      <c r="F693" s="184" t="s">
        <v>652</v>
      </c>
      <c r="H693" s="183" t="s">
        <v>1</v>
      </c>
      <c r="I693" s="185"/>
      <c r="L693" s="181"/>
      <c r="M693" s="186"/>
      <c r="N693" s="187"/>
      <c r="O693" s="187"/>
      <c r="P693" s="187"/>
      <c r="Q693" s="187"/>
      <c r="R693" s="187"/>
      <c r="S693" s="187"/>
      <c r="T693" s="188"/>
      <c r="AT693" s="183" t="s">
        <v>194</v>
      </c>
      <c r="AU693" s="183" t="s">
        <v>82</v>
      </c>
      <c r="AV693" s="13" t="s">
        <v>80</v>
      </c>
      <c r="AW693" s="13" t="s">
        <v>30</v>
      </c>
      <c r="AX693" s="13" t="s">
        <v>73</v>
      </c>
      <c r="AY693" s="183" t="s">
        <v>185</v>
      </c>
    </row>
    <row r="694" spans="1:65" s="14" customFormat="1" ht="11.25">
      <c r="B694" s="189"/>
      <c r="D694" s="182" t="s">
        <v>194</v>
      </c>
      <c r="E694" s="190" t="s">
        <v>1</v>
      </c>
      <c r="F694" s="191" t="s">
        <v>104</v>
      </c>
      <c r="H694" s="192">
        <v>5</v>
      </c>
      <c r="I694" s="193"/>
      <c r="L694" s="189"/>
      <c r="M694" s="194"/>
      <c r="N694" s="195"/>
      <c r="O694" s="195"/>
      <c r="P694" s="195"/>
      <c r="Q694" s="195"/>
      <c r="R694" s="195"/>
      <c r="S694" s="195"/>
      <c r="T694" s="196"/>
      <c r="AT694" s="190" t="s">
        <v>194</v>
      </c>
      <c r="AU694" s="190" t="s">
        <v>82</v>
      </c>
      <c r="AV694" s="14" t="s">
        <v>82</v>
      </c>
      <c r="AW694" s="14" t="s">
        <v>30</v>
      </c>
      <c r="AX694" s="14" t="s">
        <v>80</v>
      </c>
      <c r="AY694" s="190" t="s">
        <v>185</v>
      </c>
    </row>
    <row r="695" spans="1:65" s="2" customFormat="1" ht="16.5" customHeight="1">
      <c r="A695" s="33"/>
      <c r="B695" s="167"/>
      <c r="C695" s="213" t="s">
        <v>1007</v>
      </c>
      <c r="D695" s="213" t="s">
        <v>454</v>
      </c>
      <c r="E695" s="214" t="s">
        <v>1008</v>
      </c>
      <c r="F695" s="215" t="s">
        <v>1009</v>
      </c>
      <c r="G695" s="216" t="s">
        <v>514</v>
      </c>
      <c r="H695" s="217">
        <v>5.05</v>
      </c>
      <c r="I695" s="218"/>
      <c r="J695" s="219">
        <f>ROUND(I695*H695,2)</f>
        <v>0</v>
      </c>
      <c r="K695" s="215" t="s">
        <v>1</v>
      </c>
      <c r="L695" s="220"/>
      <c r="M695" s="221" t="s">
        <v>1</v>
      </c>
      <c r="N695" s="222" t="s">
        <v>38</v>
      </c>
      <c r="O695" s="59"/>
      <c r="P695" s="177">
        <f>O695*H695</f>
        <v>0</v>
      </c>
      <c r="Q695" s="177">
        <v>5.4000000000000003E-3</v>
      </c>
      <c r="R695" s="177">
        <f>Q695*H695</f>
        <v>2.7269999999999999E-2</v>
      </c>
      <c r="S695" s="177">
        <v>0</v>
      </c>
      <c r="T695" s="178">
        <f>S695*H695</f>
        <v>0</v>
      </c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R695" s="179" t="s">
        <v>230</v>
      </c>
      <c r="AT695" s="179" t="s">
        <v>454</v>
      </c>
      <c r="AU695" s="179" t="s">
        <v>82</v>
      </c>
      <c r="AY695" s="18" t="s">
        <v>185</v>
      </c>
      <c r="BE695" s="180">
        <f>IF(N695="základní",J695,0)</f>
        <v>0</v>
      </c>
      <c r="BF695" s="180">
        <f>IF(N695="snížená",J695,0)</f>
        <v>0</v>
      </c>
      <c r="BG695" s="180">
        <f>IF(N695="zákl. přenesená",J695,0)</f>
        <v>0</v>
      </c>
      <c r="BH695" s="180">
        <f>IF(N695="sníž. přenesená",J695,0)</f>
        <v>0</v>
      </c>
      <c r="BI695" s="180">
        <f>IF(N695="nulová",J695,0)</f>
        <v>0</v>
      </c>
      <c r="BJ695" s="18" t="s">
        <v>80</v>
      </c>
      <c r="BK695" s="180">
        <f>ROUND(I695*H695,2)</f>
        <v>0</v>
      </c>
      <c r="BL695" s="18" t="s">
        <v>192</v>
      </c>
      <c r="BM695" s="179" t="s">
        <v>1010</v>
      </c>
    </row>
    <row r="696" spans="1:65" s="13" customFormat="1" ht="22.5">
      <c r="B696" s="181"/>
      <c r="D696" s="182" t="s">
        <v>194</v>
      </c>
      <c r="E696" s="183" t="s">
        <v>1</v>
      </c>
      <c r="F696" s="184" t="s">
        <v>652</v>
      </c>
      <c r="H696" s="183" t="s">
        <v>1</v>
      </c>
      <c r="I696" s="185"/>
      <c r="L696" s="181"/>
      <c r="M696" s="186"/>
      <c r="N696" s="187"/>
      <c r="O696" s="187"/>
      <c r="P696" s="187"/>
      <c r="Q696" s="187"/>
      <c r="R696" s="187"/>
      <c r="S696" s="187"/>
      <c r="T696" s="188"/>
      <c r="AT696" s="183" t="s">
        <v>194</v>
      </c>
      <c r="AU696" s="183" t="s">
        <v>82</v>
      </c>
      <c r="AV696" s="13" t="s">
        <v>80</v>
      </c>
      <c r="AW696" s="13" t="s">
        <v>30</v>
      </c>
      <c r="AX696" s="13" t="s">
        <v>73</v>
      </c>
      <c r="AY696" s="183" t="s">
        <v>185</v>
      </c>
    </row>
    <row r="697" spans="1:65" s="14" customFormat="1" ht="11.25">
      <c r="B697" s="189"/>
      <c r="D697" s="182" t="s">
        <v>194</v>
      </c>
      <c r="E697" s="190" t="s">
        <v>1</v>
      </c>
      <c r="F697" s="191" t="s">
        <v>1011</v>
      </c>
      <c r="H697" s="192">
        <v>5.05</v>
      </c>
      <c r="I697" s="193"/>
      <c r="L697" s="189"/>
      <c r="M697" s="194"/>
      <c r="N697" s="195"/>
      <c r="O697" s="195"/>
      <c r="P697" s="195"/>
      <c r="Q697" s="195"/>
      <c r="R697" s="195"/>
      <c r="S697" s="195"/>
      <c r="T697" s="196"/>
      <c r="AT697" s="190" t="s">
        <v>194</v>
      </c>
      <c r="AU697" s="190" t="s">
        <v>82</v>
      </c>
      <c r="AV697" s="14" t="s">
        <v>82</v>
      </c>
      <c r="AW697" s="14" t="s">
        <v>30</v>
      </c>
      <c r="AX697" s="14" t="s">
        <v>80</v>
      </c>
      <c r="AY697" s="190" t="s">
        <v>185</v>
      </c>
    </row>
    <row r="698" spans="1:65" s="2" customFormat="1" ht="21.75" customHeight="1">
      <c r="A698" s="33"/>
      <c r="B698" s="167"/>
      <c r="C698" s="168" t="s">
        <v>1012</v>
      </c>
      <c r="D698" s="168" t="s">
        <v>187</v>
      </c>
      <c r="E698" s="169" t="s">
        <v>1013</v>
      </c>
      <c r="F698" s="170" t="s">
        <v>1014</v>
      </c>
      <c r="G698" s="171" t="s">
        <v>514</v>
      </c>
      <c r="H698" s="172">
        <v>21</v>
      </c>
      <c r="I698" s="173"/>
      <c r="J698" s="174">
        <f>ROUND(I698*H698,2)</f>
        <v>0</v>
      </c>
      <c r="K698" s="170" t="s">
        <v>191</v>
      </c>
      <c r="L698" s="34"/>
      <c r="M698" s="175" t="s">
        <v>1</v>
      </c>
      <c r="N698" s="176" t="s">
        <v>38</v>
      </c>
      <c r="O698" s="59"/>
      <c r="P698" s="177">
        <f>O698*H698</f>
        <v>0</v>
      </c>
      <c r="Q698" s="177">
        <v>0</v>
      </c>
      <c r="R698" s="177">
        <f>Q698*H698</f>
        <v>0</v>
      </c>
      <c r="S698" s="177">
        <v>0</v>
      </c>
      <c r="T698" s="178">
        <f>S698*H698</f>
        <v>0</v>
      </c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R698" s="179" t="s">
        <v>192</v>
      </c>
      <c r="AT698" s="179" t="s">
        <v>187</v>
      </c>
      <c r="AU698" s="179" t="s">
        <v>82</v>
      </c>
      <c r="AY698" s="18" t="s">
        <v>185</v>
      </c>
      <c r="BE698" s="180">
        <f>IF(N698="základní",J698,0)</f>
        <v>0</v>
      </c>
      <c r="BF698" s="180">
        <f>IF(N698="snížená",J698,0)</f>
        <v>0</v>
      </c>
      <c r="BG698" s="180">
        <f>IF(N698="zákl. přenesená",J698,0)</f>
        <v>0</v>
      </c>
      <c r="BH698" s="180">
        <f>IF(N698="sníž. přenesená",J698,0)</f>
        <v>0</v>
      </c>
      <c r="BI698" s="180">
        <f>IF(N698="nulová",J698,0)</f>
        <v>0</v>
      </c>
      <c r="BJ698" s="18" t="s">
        <v>80</v>
      </c>
      <c r="BK698" s="180">
        <f>ROUND(I698*H698,2)</f>
        <v>0</v>
      </c>
      <c r="BL698" s="18" t="s">
        <v>192</v>
      </c>
      <c r="BM698" s="179" t="s">
        <v>1015</v>
      </c>
    </row>
    <row r="699" spans="1:65" s="13" customFormat="1" ht="22.5">
      <c r="B699" s="181"/>
      <c r="D699" s="182" t="s">
        <v>194</v>
      </c>
      <c r="E699" s="183" t="s">
        <v>1</v>
      </c>
      <c r="F699" s="184" t="s">
        <v>652</v>
      </c>
      <c r="H699" s="183" t="s">
        <v>1</v>
      </c>
      <c r="I699" s="185"/>
      <c r="L699" s="181"/>
      <c r="M699" s="186"/>
      <c r="N699" s="187"/>
      <c r="O699" s="187"/>
      <c r="P699" s="187"/>
      <c r="Q699" s="187"/>
      <c r="R699" s="187"/>
      <c r="S699" s="187"/>
      <c r="T699" s="188"/>
      <c r="AT699" s="183" t="s">
        <v>194</v>
      </c>
      <c r="AU699" s="183" t="s">
        <v>82</v>
      </c>
      <c r="AV699" s="13" t="s">
        <v>80</v>
      </c>
      <c r="AW699" s="13" t="s">
        <v>30</v>
      </c>
      <c r="AX699" s="13" t="s">
        <v>73</v>
      </c>
      <c r="AY699" s="183" t="s">
        <v>185</v>
      </c>
    </row>
    <row r="700" spans="1:65" s="14" customFormat="1" ht="11.25">
      <c r="B700" s="189"/>
      <c r="D700" s="182" t="s">
        <v>194</v>
      </c>
      <c r="E700" s="190" t="s">
        <v>1</v>
      </c>
      <c r="F700" s="191" t="s">
        <v>7</v>
      </c>
      <c r="H700" s="192">
        <v>21</v>
      </c>
      <c r="I700" s="193"/>
      <c r="L700" s="189"/>
      <c r="M700" s="194"/>
      <c r="N700" s="195"/>
      <c r="O700" s="195"/>
      <c r="P700" s="195"/>
      <c r="Q700" s="195"/>
      <c r="R700" s="195"/>
      <c r="S700" s="195"/>
      <c r="T700" s="196"/>
      <c r="AT700" s="190" t="s">
        <v>194</v>
      </c>
      <c r="AU700" s="190" t="s">
        <v>82</v>
      </c>
      <c r="AV700" s="14" t="s">
        <v>82</v>
      </c>
      <c r="AW700" s="14" t="s">
        <v>30</v>
      </c>
      <c r="AX700" s="14" t="s">
        <v>80</v>
      </c>
      <c r="AY700" s="190" t="s">
        <v>185</v>
      </c>
    </row>
    <row r="701" spans="1:65" s="2" customFormat="1" ht="16.5" customHeight="1">
      <c r="A701" s="33"/>
      <c r="B701" s="167"/>
      <c r="C701" s="213" t="s">
        <v>1016</v>
      </c>
      <c r="D701" s="213" t="s">
        <v>454</v>
      </c>
      <c r="E701" s="214" t="s">
        <v>1017</v>
      </c>
      <c r="F701" s="215" t="s">
        <v>1018</v>
      </c>
      <c r="G701" s="216" t="s">
        <v>514</v>
      </c>
      <c r="H701" s="217">
        <v>21.21</v>
      </c>
      <c r="I701" s="218"/>
      <c r="J701" s="219">
        <f>ROUND(I701*H701,2)</f>
        <v>0</v>
      </c>
      <c r="K701" s="215" t="s">
        <v>1</v>
      </c>
      <c r="L701" s="220"/>
      <c r="M701" s="221" t="s">
        <v>1</v>
      </c>
      <c r="N701" s="222" t="s">
        <v>38</v>
      </c>
      <c r="O701" s="59"/>
      <c r="P701" s="177">
        <f>O701*H701</f>
        <v>0</v>
      </c>
      <c r="Q701" s="177">
        <v>0</v>
      </c>
      <c r="R701" s="177">
        <f>Q701*H701</f>
        <v>0</v>
      </c>
      <c r="S701" s="177">
        <v>0</v>
      </c>
      <c r="T701" s="178">
        <f>S701*H701</f>
        <v>0</v>
      </c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R701" s="179" t="s">
        <v>230</v>
      </c>
      <c r="AT701" s="179" t="s">
        <v>454</v>
      </c>
      <c r="AU701" s="179" t="s">
        <v>82</v>
      </c>
      <c r="AY701" s="18" t="s">
        <v>185</v>
      </c>
      <c r="BE701" s="180">
        <f>IF(N701="základní",J701,0)</f>
        <v>0</v>
      </c>
      <c r="BF701" s="180">
        <f>IF(N701="snížená",J701,0)</f>
        <v>0</v>
      </c>
      <c r="BG701" s="180">
        <f>IF(N701="zákl. přenesená",J701,0)</f>
        <v>0</v>
      </c>
      <c r="BH701" s="180">
        <f>IF(N701="sníž. přenesená",J701,0)</f>
        <v>0</v>
      </c>
      <c r="BI701" s="180">
        <f>IF(N701="nulová",J701,0)</f>
        <v>0</v>
      </c>
      <c r="BJ701" s="18" t="s">
        <v>80</v>
      </c>
      <c r="BK701" s="180">
        <f>ROUND(I701*H701,2)</f>
        <v>0</v>
      </c>
      <c r="BL701" s="18" t="s">
        <v>192</v>
      </c>
      <c r="BM701" s="179" t="s">
        <v>1019</v>
      </c>
    </row>
    <row r="702" spans="1:65" s="13" customFormat="1" ht="22.5">
      <c r="B702" s="181"/>
      <c r="D702" s="182" t="s">
        <v>194</v>
      </c>
      <c r="E702" s="183" t="s">
        <v>1</v>
      </c>
      <c r="F702" s="184" t="s">
        <v>652</v>
      </c>
      <c r="H702" s="183" t="s">
        <v>1</v>
      </c>
      <c r="I702" s="185"/>
      <c r="L702" s="181"/>
      <c r="M702" s="186"/>
      <c r="N702" s="187"/>
      <c r="O702" s="187"/>
      <c r="P702" s="187"/>
      <c r="Q702" s="187"/>
      <c r="R702" s="187"/>
      <c r="S702" s="187"/>
      <c r="T702" s="188"/>
      <c r="AT702" s="183" t="s">
        <v>194</v>
      </c>
      <c r="AU702" s="183" t="s">
        <v>82</v>
      </c>
      <c r="AV702" s="13" t="s">
        <v>80</v>
      </c>
      <c r="AW702" s="13" t="s">
        <v>30</v>
      </c>
      <c r="AX702" s="13" t="s">
        <v>73</v>
      </c>
      <c r="AY702" s="183" t="s">
        <v>185</v>
      </c>
    </row>
    <row r="703" spans="1:65" s="14" customFormat="1" ht="11.25">
      <c r="B703" s="189"/>
      <c r="D703" s="182" t="s">
        <v>194</v>
      </c>
      <c r="E703" s="190" t="s">
        <v>1</v>
      </c>
      <c r="F703" s="191" t="s">
        <v>1020</v>
      </c>
      <c r="H703" s="192">
        <v>21.21</v>
      </c>
      <c r="I703" s="193"/>
      <c r="L703" s="189"/>
      <c r="M703" s="194"/>
      <c r="N703" s="195"/>
      <c r="O703" s="195"/>
      <c r="P703" s="195"/>
      <c r="Q703" s="195"/>
      <c r="R703" s="195"/>
      <c r="S703" s="195"/>
      <c r="T703" s="196"/>
      <c r="AT703" s="190" t="s">
        <v>194</v>
      </c>
      <c r="AU703" s="190" t="s">
        <v>82</v>
      </c>
      <c r="AV703" s="14" t="s">
        <v>82</v>
      </c>
      <c r="AW703" s="14" t="s">
        <v>30</v>
      </c>
      <c r="AX703" s="14" t="s">
        <v>80</v>
      </c>
      <c r="AY703" s="190" t="s">
        <v>185</v>
      </c>
    </row>
    <row r="704" spans="1:65" s="2" customFormat="1" ht="16.5" customHeight="1">
      <c r="A704" s="33"/>
      <c r="B704" s="167"/>
      <c r="C704" s="168" t="s">
        <v>1021</v>
      </c>
      <c r="D704" s="168" t="s">
        <v>187</v>
      </c>
      <c r="E704" s="169" t="s">
        <v>1022</v>
      </c>
      <c r="F704" s="170" t="s">
        <v>1023</v>
      </c>
      <c r="G704" s="171" t="s">
        <v>514</v>
      </c>
      <c r="H704" s="172">
        <v>26</v>
      </c>
      <c r="I704" s="173"/>
      <c r="J704" s="174">
        <f>ROUND(I704*H704,2)</f>
        <v>0</v>
      </c>
      <c r="K704" s="170" t="s">
        <v>191</v>
      </c>
      <c r="L704" s="34"/>
      <c r="M704" s="175" t="s">
        <v>1</v>
      </c>
      <c r="N704" s="176" t="s">
        <v>38</v>
      </c>
      <c r="O704" s="59"/>
      <c r="P704" s="177">
        <f>O704*H704</f>
        <v>0</v>
      </c>
      <c r="Q704" s="177">
        <v>3.8000000000000002E-4</v>
      </c>
      <c r="R704" s="177">
        <f>Q704*H704</f>
        <v>9.8799999999999999E-3</v>
      </c>
      <c r="S704" s="177">
        <v>0</v>
      </c>
      <c r="T704" s="178">
        <f>S704*H704</f>
        <v>0</v>
      </c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R704" s="179" t="s">
        <v>192</v>
      </c>
      <c r="AT704" s="179" t="s">
        <v>187</v>
      </c>
      <c r="AU704" s="179" t="s">
        <v>82</v>
      </c>
      <c r="AY704" s="18" t="s">
        <v>185</v>
      </c>
      <c r="BE704" s="180">
        <f>IF(N704="základní",J704,0)</f>
        <v>0</v>
      </c>
      <c r="BF704" s="180">
        <f>IF(N704="snížená",J704,0)</f>
        <v>0</v>
      </c>
      <c r="BG704" s="180">
        <f>IF(N704="zákl. přenesená",J704,0)</f>
        <v>0</v>
      </c>
      <c r="BH704" s="180">
        <f>IF(N704="sníž. přenesená",J704,0)</f>
        <v>0</v>
      </c>
      <c r="BI704" s="180">
        <f>IF(N704="nulová",J704,0)</f>
        <v>0</v>
      </c>
      <c r="BJ704" s="18" t="s">
        <v>80</v>
      </c>
      <c r="BK704" s="180">
        <f>ROUND(I704*H704,2)</f>
        <v>0</v>
      </c>
      <c r="BL704" s="18" t="s">
        <v>192</v>
      </c>
      <c r="BM704" s="179" t="s">
        <v>1024</v>
      </c>
    </row>
    <row r="705" spans="1:65" s="13" customFormat="1" ht="22.5">
      <c r="B705" s="181"/>
      <c r="D705" s="182" t="s">
        <v>194</v>
      </c>
      <c r="E705" s="183" t="s">
        <v>1</v>
      </c>
      <c r="F705" s="184" t="s">
        <v>652</v>
      </c>
      <c r="H705" s="183" t="s">
        <v>1</v>
      </c>
      <c r="I705" s="185"/>
      <c r="L705" s="181"/>
      <c r="M705" s="186"/>
      <c r="N705" s="187"/>
      <c r="O705" s="187"/>
      <c r="P705" s="187"/>
      <c r="Q705" s="187"/>
      <c r="R705" s="187"/>
      <c r="S705" s="187"/>
      <c r="T705" s="188"/>
      <c r="AT705" s="183" t="s">
        <v>194</v>
      </c>
      <c r="AU705" s="183" t="s">
        <v>82</v>
      </c>
      <c r="AV705" s="13" t="s">
        <v>80</v>
      </c>
      <c r="AW705" s="13" t="s">
        <v>30</v>
      </c>
      <c r="AX705" s="13" t="s">
        <v>73</v>
      </c>
      <c r="AY705" s="183" t="s">
        <v>185</v>
      </c>
    </row>
    <row r="706" spans="1:65" s="14" customFormat="1" ht="11.25">
      <c r="B706" s="189"/>
      <c r="D706" s="182" t="s">
        <v>194</v>
      </c>
      <c r="E706" s="190" t="s">
        <v>1</v>
      </c>
      <c r="F706" s="191" t="s">
        <v>352</v>
      </c>
      <c r="H706" s="192">
        <v>26</v>
      </c>
      <c r="I706" s="193"/>
      <c r="L706" s="189"/>
      <c r="M706" s="194"/>
      <c r="N706" s="195"/>
      <c r="O706" s="195"/>
      <c r="P706" s="195"/>
      <c r="Q706" s="195"/>
      <c r="R706" s="195"/>
      <c r="S706" s="195"/>
      <c r="T706" s="196"/>
      <c r="AT706" s="190" t="s">
        <v>194</v>
      </c>
      <c r="AU706" s="190" t="s">
        <v>82</v>
      </c>
      <c r="AV706" s="14" t="s">
        <v>82</v>
      </c>
      <c r="AW706" s="14" t="s">
        <v>30</v>
      </c>
      <c r="AX706" s="14" t="s">
        <v>80</v>
      </c>
      <c r="AY706" s="190" t="s">
        <v>185</v>
      </c>
    </row>
    <row r="707" spans="1:65" s="2" customFormat="1" ht="21.75" customHeight="1">
      <c r="A707" s="33"/>
      <c r="B707" s="167"/>
      <c r="C707" s="168" t="s">
        <v>1025</v>
      </c>
      <c r="D707" s="168" t="s">
        <v>187</v>
      </c>
      <c r="E707" s="169" t="s">
        <v>1026</v>
      </c>
      <c r="F707" s="170" t="s">
        <v>1027</v>
      </c>
      <c r="G707" s="171" t="s">
        <v>514</v>
      </c>
      <c r="H707" s="172">
        <v>8</v>
      </c>
      <c r="I707" s="173"/>
      <c r="J707" s="174">
        <f>ROUND(I707*H707,2)</f>
        <v>0</v>
      </c>
      <c r="K707" s="170" t="s">
        <v>1</v>
      </c>
      <c r="L707" s="34"/>
      <c r="M707" s="175" t="s">
        <v>1</v>
      </c>
      <c r="N707" s="176" t="s">
        <v>38</v>
      </c>
      <c r="O707" s="59"/>
      <c r="P707" s="177">
        <f>O707*H707</f>
        <v>0</v>
      </c>
      <c r="Q707" s="177">
        <v>0</v>
      </c>
      <c r="R707" s="177">
        <f>Q707*H707</f>
        <v>0</v>
      </c>
      <c r="S707" s="177">
        <v>0</v>
      </c>
      <c r="T707" s="178">
        <f>S707*H707</f>
        <v>0</v>
      </c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R707" s="179" t="s">
        <v>192</v>
      </c>
      <c r="AT707" s="179" t="s">
        <v>187</v>
      </c>
      <c r="AU707" s="179" t="s">
        <v>82</v>
      </c>
      <c r="AY707" s="18" t="s">
        <v>185</v>
      </c>
      <c r="BE707" s="180">
        <f>IF(N707="základní",J707,0)</f>
        <v>0</v>
      </c>
      <c r="BF707" s="180">
        <f>IF(N707="snížená",J707,0)</f>
        <v>0</v>
      </c>
      <c r="BG707" s="180">
        <f>IF(N707="zákl. přenesená",J707,0)</f>
        <v>0</v>
      </c>
      <c r="BH707" s="180">
        <f>IF(N707="sníž. přenesená",J707,0)</f>
        <v>0</v>
      </c>
      <c r="BI707" s="180">
        <f>IF(N707="nulová",J707,0)</f>
        <v>0</v>
      </c>
      <c r="BJ707" s="18" t="s">
        <v>80</v>
      </c>
      <c r="BK707" s="180">
        <f>ROUND(I707*H707,2)</f>
        <v>0</v>
      </c>
      <c r="BL707" s="18" t="s">
        <v>192</v>
      </c>
      <c r="BM707" s="179" t="s">
        <v>1028</v>
      </c>
    </row>
    <row r="708" spans="1:65" s="13" customFormat="1" ht="22.5">
      <c r="B708" s="181"/>
      <c r="D708" s="182" t="s">
        <v>194</v>
      </c>
      <c r="E708" s="183" t="s">
        <v>1</v>
      </c>
      <c r="F708" s="184" t="s">
        <v>652</v>
      </c>
      <c r="H708" s="183" t="s">
        <v>1</v>
      </c>
      <c r="I708" s="185"/>
      <c r="L708" s="181"/>
      <c r="M708" s="186"/>
      <c r="N708" s="187"/>
      <c r="O708" s="187"/>
      <c r="P708" s="187"/>
      <c r="Q708" s="187"/>
      <c r="R708" s="187"/>
      <c r="S708" s="187"/>
      <c r="T708" s="188"/>
      <c r="AT708" s="183" t="s">
        <v>194</v>
      </c>
      <c r="AU708" s="183" t="s">
        <v>82</v>
      </c>
      <c r="AV708" s="13" t="s">
        <v>80</v>
      </c>
      <c r="AW708" s="13" t="s">
        <v>30</v>
      </c>
      <c r="AX708" s="13" t="s">
        <v>73</v>
      </c>
      <c r="AY708" s="183" t="s">
        <v>185</v>
      </c>
    </row>
    <row r="709" spans="1:65" s="14" customFormat="1" ht="11.25">
      <c r="B709" s="189"/>
      <c r="D709" s="182" t="s">
        <v>194</v>
      </c>
      <c r="E709" s="190" t="s">
        <v>1</v>
      </c>
      <c r="F709" s="191" t="s">
        <v>230</v>
      </c>
      <c r="H709" s="192">
        <v>8</v>
      </c>
      <c r="I709" s="193"/>
      <c r="L709" s="189"/>
      <c r="M709" s="194"/>
      <c r="N709" s="195"/>
      <c r="O709" s="195"/>
      <c r="P709" s="195"/>
      <c r="Q709" s="195"/>
      <c r="R709" s="195"/>
      <c r="S709" s="195"/>
      <c r="T709" s="196"/>
      <c r="AT709" s="190" t="s">
        <v>194</v>
      </c>
      <c r="AU709" s="190" t="s">
        <v>82</v>
      </c>
      <c r="AV709" s="14" t="s">
        <v>82</v>
      </c>
      <c r="AW709" s="14" t="s">
        <v>30</v>
      </c>
      <c r="AX709" s="14" t="s">
        <v>80</v>
      </c>
      <c r="AY709" s="190" t="s">
        <v>185</v>
      </c>
    </row>
    <row r="710" spans="1:65" s="2" customFormat="1" ht="16.5" customHeight="1">
      <c r="A710" s="33"/>
      <c r="B710" s="167"/>
      <c r="C710" s="213" t="s">
        <v>1029</v>
      </c>
      <c r="D710" s="213" t="s">
        <v>454</v>
      </c>
      <c r="E710" s="214" t="s">
        <v>1030</v>
      </c>
      <c r="F710" s="215" t="s">
        <v>1031</v>
      </c>
      <c r="G710" s="216" t="s">
        <v>514</v>
      </c>
      <c r="H710" s="217">
        <v>8.1199999999999992</v>
      </c>
      <c r="I710" s="218"/>
      <c r="J710" s="219">
        <f>ROUND(I710*H710,2)</f>
        <v>0</v>
      </c>
      <c r="K710" s="215" t="s">
        <v>1</v>
      </c>
      <c r="L710" s="220"/>
      <c r="M710" s="221" t="s">
        <v>1</v>
      </c>
      <c r="N710" s="222" t="s">
        <v>38</v>
      </c>
      <c r="O710" s="59"/>
      <c r="P710" s="177">
        <f>O710*H710</f>
        <v>0</v>
      </c>
      <c r="Q710" s="177">
        <v>1.3500000000000001E-3</v>
      </c>
      <c r="R710" s="177">
        <f>Q710*H710</f>
        <v>1.0962E-2</v>
      </c>
      <c r="S710" s="177">
        <v>0</v>
      </c>
      <c r="T710" s="178">
        <f>S710*H710</f>
        <v>0</v>
      </c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R710" s="179" t="s">
        <v>230</v>
      </c>
      <c r="AT710" s="179" t="s">
        <v>454</v>
      </c>
      <c r="AU710" s="179" t="s">
        <v>82</v>
      </c>
      <c r="AY710" s="18" t="s">
        <v>185</v>
      </c>
      <c r="BE710" s="180">
        <f>IF(N710="základní",J710,0)</f>
        <v>0</v>
      </c>
      <c r="BF710" s="180">
        <f>IF(N710="snížená",J710,0)</f>
        <v>0</v>
      </c>
      <c r="BG710" s="180">
        <f>IF(N710="zákl. přenesená",J710,0)</f>
        <v>0</v>
      </c>
      <c r="BH710" s="180">
        <f>IF(N710="sníž. přenesená",J710,0)</f>
        <v>0</v>
      </c>
      <c r="BI710" s="180">
        <f>IF(N710="nulová",J710,0)</f>
        <v>0</v>
      </c>
      <c r="BJ710" s="18" t="s">
        <v>80</v>
      </c>
      <c r="BK710" s="180">
        <f>ROUND(I710*H710,2)</f>
        <v>0</v>
      </c>
      <c r="BL710" s="18" t="s">
        <v>192</v>
      </c>
      <c r="BM710" s="179" t="s">
        <v>1032</v>
      </c>
    </row>
    <row r="711" spans="1:65" s="13" customFormat="1" ht="22.5">
      <c r="B711" s="181"/>
      <c r="D711" s="182" t="s">
        <v>194</v>
      </c>
      <c r="E711" s="183" t="s">
        <v>1</v>
      </c>
      <c r="F711" s="184" t="s">
        <v>652</v>
      </c>
      <c r="H711" s="183" t="s">
        <v>1</v>
      </c>
      <c r="I711" s="185"/>
      <c r="L711" s="181"/>
      <c r="M711" s="186"/>
      <c r="N711" s="187"/>
      <c r="O711" s="187"/>
      <c r="P711" s="187"/>
      <c r="Q711" s="187"/>
      <c r="R711" s="187"/>
      <c r="S711" s="187"/>
      <c r="T711" s="188"/>
      <c r="AT711" s="183" t="s">
        <v>194</v>
      </c>
      <c r="AU711" s="183" t="s">
        <v>82</v>
      </c>
      <c r="AV711" s="13" t="s">
        <v>80</v>
      </c>
      <c r="AW711" s="13" t="s">
        <v>30</v>
      </c>
      <c r="AX711" s="13" t="s">
        <v>73</v>
      </c>
      <c r="AY711" s="183" t="s">
        <v>185</v>
      </c>
    </row>
    <row r="712" spans="1:65" s="14" customFormat="1" ht="11.25">
      <c r="B712" s="189"/>
      <c r="D712" s="182" t="s">
        <v>194</v>
      </c>
      <c r="E712" s="190" t="s">
        <v>1</v>
      </c>
      <c r="F712" s="191" t="s">
        <v>1033</v>
      </c>
      <c r="H712" s="192">
        <v>8.1199999999999992</v>
      </c>
      <c r="I712" s="193"/>
      <c r="L712" s="189"/>
      <c r="M712" s="194"/>
      <c r="N712" s="195"/>
      <c r="O712" s="195"/>
      <c r="P712" s="195"/>
      <c r="Q712" s="195"/>
      <c r="R712" s="195"/>
      <c r="S712" s="195"/>
      <c r="T712" s="196"/>
      <c r="AT712" s="190" t="s">
        <v>194</v>
      </c>
      <c r="AU712" s="190" t="s">
        <v>82</v>
      </c>
      <c r="AV712" s="14" t="s">
        <v>82</v>
      </c>
      <c r="AW712" s="14" t="s">
        <v>30</v>
      </c>
      <c r="AX712" s="14" t="s">
        <v>80</v>
      </c>
      <c r="AY712" s="190" t="s">
        <v>185</v>
      </c>
    </row>
    <row r="713" spans="1:65" s="2" customFormat="1" ht="16.5" customHeight="1">
      <c r="A713" s="33"/>
      <c r="B713" s="167"/>
      <c r="C713" s="213" t="s">
        <v>1034</v>
      </c>
      <c r="D713" s="213" t="s">
        <v>454</v>
      </c>
      <c r="E713" s="214" t="s">
        <v>1035</v>
      </c>
      <c r="F713" s="215" t="s">
        <v>1036</v>
      </c>
      <c r="G713" s="216" t="s">
        <v>514</v>
      </c>
      <c r="H713" s="217">
        <v>8.1199999999999992</v>
      </c>
      <c r="I713" s="218"/>
      <c r="J713" s="219">
        <f>ROUND(I713*H713,2)</f>
        <v>0</v>
      </c>
      <c r="K713" s="215" t="s">
        <v>1</v>
      </c>
      <c r="L713" s="220"/>
      <c r="M713" s="221" t="s">
        <v>1</v>
      </c>
      <c r="N713" s="222" t="s">
        <v>38</v>
      </c>
      <c r="O713" s="59"/>
      <c r="P713" s="177">
        <f>O713*H713</f>
        <v>0</v>
      </c>
      <c r="Q713" s="177">
        <v>2.1000000000000001E-2</v>
      </c>
      <c r="R713" s="177">
        <f>Q713*H713</f>
        <v>0.17052</v>
      </c>
      <c r="S713" s="177">
        <v>0</v>
      </c>
      <c r="T713" s="178">
        <f>S713*H713</f>
        <v>0</v>
      </c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R713" s="179" t="s">
        <v>230</v>
      </c>
      <c r="AT713" s="179" t="s">
        <v>454</v>
      </c>
      <c r="AU713" s="179" t="s">
        <v>82</v>
      </c>
      <c r="AY713" s="18" t="s">
        <v>185</v>
      </c>
      <c r="BE713" s="180">
        <f>IF(N713="základní",J713,0)</f>
        <v>0</v>
      </c>
      <c r="BF713" s="180">
        <f>IF(N713="snížená",J713,0)</f>
        <v>0</v>
      </c>
      <c r="BG713" s="180">
        <f>IF(N713="zákl. přenesená",J713,0)</f>
        <v>0</v>
      </c>
      <c r="BH713" s="180">
        <f>IF(N713="sníž. přenesená",J713,0)</f>
        <v>0</v>
      </c>
      <c r="BI713" s="180">
        <f>IF(N713="nulová",J713,0)</f>
        <v>0</v>
      </c>
      <c r="BJ713" s="18" t="s">
        <v>80</v>
      </c>
      <c r="BK713" s="180">
        <f>ROUND(I713*H713,2)</f>
        <v>0</v>
      </c>
      <c r="BL713" s="18" t="s">
        <v>192</v>
      </c>
      <c r="BM713" s="179" t="s">
        <v>1037</v>
      </c>
    </row>
    <row r="714" spans="1:65" s="13" customFormat="1" ht="22.5">
      <c r="B714" s="181"/>
      <c r="D714" s="182" t="s">
        <v>194</v>
      </c>
      <c r="E714" s="183" t="s">
        <v>1</v>
      </c>
      <c r="F714" s="184" t="s">
        <v>652</v>
      </c>
      <c r="H714" s="183" t="s">
        <v>1</v>
      </c>
      <c r="I714" s="185"/>
      <c r="L714" s="181"/>
      <c r="M714" s="186"/>
      <c r="N714" s="187"/>
      <c r="O714" s="187"/>
      <c r="P714" s="187"/>
      <c r="Q714" s="187"/>
      <c r="R714" s="187"/>
      <c r="S714" s="187"/>
      <c r="T714" s="188"/>
      <c r="AT714" s="183" t="s">
        <v>194</v>
      </c>
      <c r="AU714" s="183" t="s">
        <v>82</v>
      </c>
      <c r="AV714" s="13" t="s">
        <v>80</v>
      </c>
      <c r="AW714" s="13" t="s">
        <v>30</v>
      </c>
      <c r="AX714" s="13" t="s">
        <v>73</v>
      </c>
      <c r="AY714" s="183" t="s">
        <v>185</v>
      </c>
    </row>
    <row r="715" spans="1:65" s="14" customFormat="1" ht="11.25">
      <c r="B715" s="189"/>
      <c r="D715" s="182" t="s">
        <v>194</v>
      </c>
      <c r="E715" s="190" t="s">
        <v>1</v>
      </c>
      <c r="F715" s="191" t="s">
        <v>1033</v>
      </c>
      <c r="H715" s="192">
        <v>8.1199999999999992</v>
      </c>
      <c r="I715" s="193"/>
      <c r="L715" s="189"/>
      <c r="M715" s="194"/>
      <c r="N715" s="195"/>
      <c r="O715" s="195"/>
      <c r="P715" s="195"/>
      <c r="Q715" s="195"/>
      <c r="R715" s="195"/>
      <c r="S715" s="195"/>
      <c r="T715" s="196"/>
      <c r="AT715" s="190" t="s">
        <v>194</v>
      </c>
      <c r="AU715" s="190" t="s">
        <v>82</v>
      </c>
      <c r="AV715" s="14" t="s">
        <v>82</v>
      </c>
      <c r="AW715" s="14" t="s">
        <v>30</v>
      </c>
      <c r="AX715" s="14" t="s">
        <v>80</v>
      </c>
      <c r="AY715" s="190" t="s">
        <v>185</v>
      </c>
    </row>
    <row r="716" spans="1:65" s="2" customFormat="1" ht="21.75" customHeight="1">
      <c r="A716" s="33"/>
      <c r="B716" s="167"/>
      <c r="C716" s="168" t="s">
        <v>1038</v>
      </c>
      <c r="D716" s="168" t="s">
        <v>187</v>
      </c>
      <c r="E716" s="169" t="s">
        <v>1039</v>
      </c>
      <c r="F716" s="170" t="s">
        <v>1040</v>
      </c>
      <c r="G716" s="171" t="s">
        <v>514</v>
      </c>
      <c r="H716" s="172">
        <v>1</v>
      </c>
      <c r="I716" s="173"/>
      <c r="J716" s="174">
        <f>ROUND(I716*H716,2)</f>
        <v>0</v>
      </c>
      <c r="K716" s="170" t="s">
        <v>1</v>
      </c>
      <c r="L716" s="34"/>
      <c r="M716" s="175" t="s">
        <v>1</v>
      </c>
      <c r="N716" s="176" t="s">
        <v>38</v>
      </c>
      <c r="O716" s="59"/>
      <c r="P716" s="177">
        <f>O716*H716</f>
        <v>0</v>
      </c>
      <c r="Q716" s="177">
        <v>0</v>
      </c>
      <c r="R716" s="177">
        <f>Q716*H716</f>
        <v>0</v>
      </c>
      <c r="S716" s="177">
        <v>0</v>
      </c>
      <c r="T716" s="178">
        <f>S716*H716</f>
        <v>0</v>
      </c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R716" s="179" t="s">
        <v>192</v>
      </c>
      <c r="AT716" s="179" t="s">
        <v>187</v>
      </c>
      <c r="AU716" s="179" t="s">
        <v>82</v>
      </c>
      <c r="AY716" s="18" t="s">
        <v>185</v>
      </c>
      <c r="BE716" s="180">
        <f>IF(N716="základní",J716,0)</f>
        <v>0</v>
      </c>
      <c r="BF716" s="180">
        <f>IF(N716="snížená",J716,0)</f>
        <v>0</v>
      </c>
      <c r="BG716" s="180">
        <f>IF(N716="zákl. přenesená",J716,0)</f>
        <v>0</v>
      </c>
      <c r="BH716" s="180">
        <f>IF(N716="sníž. přenesená",J716,0)</f>
        <v>0</v>
      </c>
      <c r="BI716" s="180">
        <f>IF(N716="nulová",J716,0)</f>
        <v>0</v>
      </c>
      <c r="BJ716" s="18" t="s">
        <v>80</v>
      </c>
      <c r="BK716" s="180">
        <f>ROUND(I716*H716,2)</f>
        <v>0</v>
      </c>
      <c r="BL716" s="18" t="s">
        <v>192</v>
      </c>
      <c r="BM716" s="179" t="s">
        <v>1041</v>
      </c>
    </row>
    <row r="717" spans="1:65" s="13" customFormat="1" ht="22.5">
      <c r="B717" s="181"/>
      <c r="D717" s="182" t="s">
        <v>194</v>
      </c>
      <c r="E717" s="183" t="s">
        <v>1</v>
      </c>
      <c r="F717" s="184" t="s">
        <v>652</v>
      </c>
      <c r="H717" s="183" t="s">
        <v>1</v>
      </c>
      <c r="I717" s="185"/>
      <c r="L717" s="181"/>
      <c r="M717" s="186"/>
      <c r="N717" s="187"/>
      <c r="O717" s="187"/>
      <c r="P717" s="187"/>
      <c r="Q717" s="187"/>
      <c r="R717" s="187"/>
      <c r="S717" s="187"/>
      <c r="T717" s="188"/>
      <c r="AT717" s="183" t="s">
        <v>194</v>
      </c>
      <c r="AU717" s="183" t="s">
        <v>82</v>
      </c>
      <c r="AV717" s="13" t="s">
        <v>80</v>
      </c>
      <c r="AW717" s="13" t="s">
        <v>30</v>
      </c>
      <c r="AX717" s="13" t="s">
        <v>73</v>
      </c>
      <c r="AY717" s="183" t="s">
        <v>185</v>
      </c>
    </row>
    <row r="718" spans="1:65" s="14" customFormat="1" ht="11.25">
      <c r="B718" s="189"/>
      <c r="D718" s="182" t="s">
        <v>194</v>
      </c>
      <c r="E718" s="190" t="s">
        <v>1</v>
      </c>
      <c r="F718" s="191" t="s">
        <v>80</v>
      </c>
      <c r="H718" s="192">
        <v>1</v>
      </c>
      <c r="I718" s="193"/>
      <c r="L718" s="189"/>
      <c r="M718" s="194"/>
      <c r="N718" s="195"/>
      <c r="O718" s="195"/>
      <c r="P718" s="195"/>
      <c r="Q718" s="195"/>
      <c r="R718" s="195"/>
      <c r="S718" s="195"/>
      <c r="T718" s="196"/>
      <c r="AT718" s="190" t="s">
        <v>194</v>
      </c>
      <c r="AU718" s="190" t="s">
        <v>82</v>
      </c>
      <c r="AV718" s="14" t="s">
        <v>82</v>
      </c>
      <c r="AW718" s="14" t="s">
        <v>30</v>
      </c>
      <c r="AX718" s="14" t="s">
        <v>80</v>
      </c>
      <c r="AY718" s="190" t="s">
        <v>185</v>
      </c>
    </row>
    <row r="719" spans="1:65" s="2" customFormat="1" ht="16.5" customHeight="1">
      <c r="A719" s="33"/>
      <c r="B719" s="167"/>
      <c r="C719" s="213" t="s">
        <v>1042</v>
      </c>
      <c r="D719" s="213" t="s">
        <v>454</v>
      </c>
      <c r="E719" s="214" t="s">
        <v>1043</v>
      </c>
      <c r="F719" s="215" t="s">
        <v>1044</v>
      </c>
      <c r="G719" s="216" t="s">
        <v>514</v>
      </c>
      <c r="H719" s="217">
        <v>1.0149999999999999</v>
      </c>
      <c r="I719" s="218"/>
      <c r="J719" s="219">
        <f>ROUND(I719*H719,2)</f>
        <v>0</v>
      </c>
      <c r="K719" s="215" t="s">
        <v>1</v>
      </c>
      <c r="L719" s="220"/>
      <c r="M719" s="221" t="s">
        <v>1</v>
      </c>
      <c r="N719" s="222" t="s">
        <v>38</v>
      </c>
      <c r="O719" s="59"/>
      <c r="P719" s="177">
        <f>O719*H719</f>
        <v>0</v>
      </c>
      <c r="Q719" s="177">
        <v>5.6999999999999998E-4</v>
      </c>
      <c r="R719" s="177">
        <f>Q719*H719</f>
        <v>5.7854999999999994E-4</v>
      </c>
      <c r="S719" s="177">
        <v>0</v>
      </c>
      <c r="T719" s="178">
        <f>S719*H719</f>
        <v>0</v>
      </c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R719" s="179" t="s">
        <v>230</v>
      </c>
      <c r="AT719" s="179" t="s">
        <v>454</v>
      </c>
      <c r="AU719" s="179" t="s">
        <v>82</v>
      </c>
      <c r="AY719" s="18" t="s">
        <v>185</v>
      </c>
      <c r="BE719" s="180">
        <f>IF(N719="základní",J719,0)</f>
        <v>0</v>
      </c>
      <c r="BF719" s="180">
        <f>IF(N719="snížená",J719,0)</f>
        <v>0</v>
      </c>
      <c r="BG719" s="180">
        <f>IF(N719="zákl. přenesená",J719,0)</f>
        <v>0</v>
      </c>
      <c r="BH719" s="180">
        <f>IF(N719="sníž. přenesená",J719,0)</f>
        <v>0</v>
      </c>
      <c r="BI719" s="180">
        <f>IF(N719="nulová",J719,0)</f>
        <v>0</v>
      </c>
      <c r="BJ719" s="18" t="s">
        <v>80</v>
      </c>
      <c r="BK719" s="180">
        <f>ROUND(I719*H719,2)</f>
        <v>0</v>
      </c>
      <c r="BL719" s="18" t="s">
        <v>192</v>
      </c>
      <c r="BM719" s="179" t="s">
        <v>1045</v>
      </c>
    </row>
    <row r="720" spans="1:65" s="13" customFormat="1" ht="22.5">
      <c r="B720" s="181"/>
      <c r="D720" s="182" t="s">
        <v>194</v>
      </c>
      <c r="E720" s="183" t="s">
        <v>1</v>
      </c>
      <c r="F720" s="184" t="s">
        <v>652</v>
      </c>
      <c r="H720" s="183" t="s">
        <v>1</v>
      </c>
      <c r="I720" s="185"/>
      <c r="L720" s="181"/>
      <c r="M720" s="186"/>
      <c r="N720" s="187"/>
      <c r="O720" s="187"/>
      <c r="P720" s="187"/>
      <c r="Q720" s="187"/>
      <c r="R720" s="187"/>
      <c r="S720" s="187"/>
      <c r="T720" s="188"/>
      <c r="AT720" s="183" t="s">
        <v>194</v>
      </c>
      <c r="AU720" s="183" t="s">
        <v>82</v>
      </c>
      <c r="AV720" s="13" t="s">
        <v>80</v>
      </c>
      <c r="AW720" s="13" t="s">
        <v>30</v>
      </c>
      <c r="AX720" s="13" t="s">
        <v>73</v>
      </c>
      <c r="AY720" s="183" t="s">
        <v>185</v>
      </c>
    </row>
    <row r="721" spans="1:65" s="14" customFormat="1" ht="11.25">
      <c r="B721" s="189"/>
      <c r="D721" s="182" t="s">
        <v>194</v>
      </c>
      <c r="E721" s="190" t="s">
        <v>1</v>
      </c>
      <c r="F721" s="191" t="s">
        <v>817</v>
      </c>
      <c r="H721" s="192">
        <v>1.0149999999999999</v>
      </c>
      <c r="I721" s="193"/>
      <c r="L721" s="189"/>
      <c r="M721" s="194"/>
      <c r="N721" s="195"/>
      <c r="O721" s="195"/>
      <c r="P721" s="195"/>
      <c r="Q721" s="195"/>
      <c r="R721" s="195"/>
      <c r="S721" s="195"/>
      <c r="T721" s="196"/>
      <c r="AT721" s="190" t="s">
        <v>194</v>
      </c>
      <c r="AU721" s="190" t="s">
        <v>82</v>
      </c>
      <c r="AV721" s="14" t="s">
        <v>82</v>
      </c>
      <c r="AW721" s="14" t="s">
        <v>30</v>
      </c>
      <c r="AX721" s="14" t="s">
        <v>80</v>
      </c>
      <c r="AY721" s="190" t="s">
        <v>185</v>
      </c>
    </row>
    <row r="722" spans="1:65" s="2" customFormat="1" ht="21.75" customHeight="1">
      <c r="A722" s="33"/>
      <c r="B722" s="167"/>
      <c r="C722" s="213" t="s">
        <v>1046</v>
      </c>
      <c r="D722" s="213" t="s">
        <v>454</v>
      </c>
      <c r="E722" s="214" t="s">
        <v>1047</v>
      </c>
      <c r="F722" s="215" t="s">
        <v>1048</v>
      </c>
      <c r="G722" s="216" t="s">
        <v>514</v>
      </c>
      <c r="H722" s="217">
        <v>1.0149999999999999</v>
      </c>
      <c r="I722" s="218"/>
      <c r="J722" s="219">
        <f>ROUND(I722*H722,2)</f>
        <v>0</v>
      </c>
      <c r="K722" s="215" t="s">
        <v>1</v>
      </c>
      <c r="L722" s="220"/>
      <c r="M722" s="221" t="s">
        <v>1</v>
      </c>
      <c r="N722" s="222" t="s">
        <v>38</v>
      </c>
      <c r="O722" s="59"/>
      <c r="P722" s="177">
        <f>O722*H722</f>
        <v>0</v>
      </c>
      <c r="Q722" s="177">
        <v>4.1000000000000003E-3</v>
      </c>
      <c r="R722" s="177">
        <f>Q722*H722</f>
        <v>4.1615000000000003E-3</v>
      </c>
      <c r="S722" s="177">
        <v>0</v>
      </c>
      <c r="T722" s="178">
        <f>S722*H722</f>
        <v>0</v>
      </c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R722" s="179" t="s">
        <v>230</v>
      </c>
      <c r="AT722" s="179" t="s">
        <v>454</v>
      </c>
      <c r="AU722" s="179" t="s">
        <v>82</v>
      </c>
      <c r="AY722" s="18" t="s">
        <v>185</v>
      </c>
      <c r="BE722" s="180">
        <f>IF(N722="základní",J722,0)</f>
        <v>0</v>
      </c>
      <c r="BF722" s="180">
        <f>IF(N722="snížená",J722,0)</f>
        <v>0</v>
      </c>
      <c r="BG722" s="180">
        <f>IF(N722="zákl. přenesená",J722,0)</f>
        <v>0</v>
      </c>
      <c r="BH722" s="180">
        <f>IF(N722="sníž. přenesená",J722,0)</f>
        <v>0</v>
      </c>
      <c r="BI722" s="180">
        <f>IF(N722="nulová",J722,0)</f>
        <v>0</v>
      </c>
      <c r="BJ722" s="18" t="s">
        <v>80</v>
      </c>
      <c r="BK722" s="180">
        <f>ROUND(I722*H722,2)</f>
        <v>0</v>
      </c>
      <c r="BL722" s="18" t="s">
        <v>192</v>
      </c>
      <c r="BM722" s="179" t="s">
        <v>1049</v>
      </c>
    </row>
    <row r="723" spans="1:65" s="13" customFormat="1" ht="22.5">
      <c r="B723" s="181"/>
      <c r="D723" s="182" t="s">
        <v>194</v>
      </c>
      <c r="E723" s="183" t="s">
        <v>1</v>
      </c>
      <c r="F723" s="184" t="s">
        <v>652</v>
      </c>
      <c r="H723" s="183" t="s">
        <v>1</v>
      </c>
      <c r="I723" s="185"/>
      <c r="L723" s="181"/>
      <c r="M723" s="186"/>
      <c r="N723" s="187"/>
      <c r="O723" s="187"/>
      <c r="P723" s="187"/>
      <c r="Q723" s="187"/>
      <c r="R723" s="187"/>
      <c r="S723" s="187"/>
      <c r="T723" s="188"/>
      <c r="AT723" s="183" t="s">
        <v>194</v>
      </c>
      <c r="AU723" s="183" t="s">
        <v>82</v>
      </c>
      <c r="AV723" s="13" t="s">
        <v>80</v>
      </c>
      <c r="AW723" s="13" t="s">
        <v>30</v>
      </c>
      <c r="AX723" s="13" t="s">
        <v>73</v>
      </c>
      <c r="AY723" s="183" t="s">
        <v>185</v>
      </c>
    </row>
    <row r="724" spans="1:65" s="14" customFormat="1" ht="11.25">
      <c r="B724" s="189"/>
      <c r="D724" s="182" t="s">
        <v>194</v>
      </c>
      <c r="E724" s="190" t="s">
        <v>1</v>
      </c>
      <c r="F724" s="191" t="s">
        <v>817</v>
      </c>
      <c r="H724" s="192">
        <v>1.0149999999999999</v>
      </c>
      <c r="I724" s="193"/>
      <c r="L724" s="189"/>
      <c r="M724" s="194"/>
      <c r="N724" s="195"/>
      <c r="O724" s="195"/>
      <c r="P724" s="195"/>
      <c r="Q724" s="195"/>
      <c r="R724" s="195"/>
      <c r="S724" s="195"/>
      <c r="T724" s="196"/>
      <c r="AT724" s="190" t="s">
        <v>194</v>
      </c>
      <c r="AU724" s="190" t="s">
        <v>82</v>
      </c>
      <c r="AV724" s="14" t="s">
        <v>82</v>
      </c>
      <c r="AW724" s="14" t="s">
        <v>30</v>
      </c>
      <c r="AX724" s="14" t="s">
        <v>80</v>
      </c>
      <c r="AY724" s="190" t="s">
        <v>185</v>
      </c>
    </row>
    <row r="725" spans="1:65" s="2" customFormat="1" ht="21.75" customHeight="1">
      <c r="A725" s="33"/>
      <c r="B725" s="167"/>
      <c r="C725" s="168" t="s">
        <v>1050</v>
      </c>
      <c r="D725" s="168" t="s">
        <v>187</v>
      </c>
      <c r="E725" s="169" t="s">
        <v>1051</v>
      </c>
      <c r="F725" s="170" t="s">
        <v>1052</v>
      </c>
      <c r="G725" s="171" t="s">
        <v>514</v>
      </c>
      <c r="H725" s="172">
        <v>19</v>
      </c>
      <c r="I725" s="173"/>
      <c r="J725" s="174">
        <f>ROUND(I725*H725,2)</f>
        <v>0</v>
      </c>
      <c r="K725" s="170" t="s">
        <v>1</v>
      </c>
      <c r="L725" s="34"/>
      <c r="M725" s="175" t="s">
        <v>1</v>
      </c>
      <c r="N725" s="176" t="s">
        <v>38</v>
      </c>
      <c r="O725" s="59"/>
      <c r="P725" s="177">
        <f>O725*H725</f>
        <v>0</v>
      </c>
      <c r="Q725" s="177">
        <v>0</v>
      </c>
      <c r="R725" s="177">
        <f>Q725*H725</f>
        <v>0</v>
      </c>
      <c r="S725" s="177">
        <v>0</v>
      </c>
      <c r="T725" s="178">
        <f>S725*H725</f>
        <v>0</v>
      </c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R725" s="179" t="s">
        <v>192</v>
      </c>
      <c r="AT725" s="179" t="s">
        <v>187</v>
      </c>
      <c r="AU725" s="179" t="s">
        <v>82</v>
      </c>
      <c r="AY725" s="18" t="s">
        <v>185</v>
      </c>
      <c r="BE725" s="180">
        <f>IF(N725="základní",J725,0)</f>
        <v>0</v>
      </c>
      <c r="BF725" s="180">
        <f>IF(N725="snížená",J725,0)</f>
        <v>0</v>
      </c>
      <c r="BG725" s="180">
        <f>IF(N725="zákl. přenesená",J725,0)</f>
        <v>0</v>
      </c>
      <c r="BH725" s="180">
        <f>IF(N725="sníž. přenesená",J725,0)</f>
        <v>0</v>
      </c>
      <c r="BI725" s="180">
        <f>IF(N725="nulová",J725,0)</f>
        <v>0</v>
      </c>
      <c r="BJ725" s="18" t="s">
        <v>80</v>
      </c>
      <c r="BK725" s="180">
        <f>ROUND(I725*H725,2)</f>
        <v>0</v>
      </c>
      <c r="BL725" s="18" t="s">
        <v>192</v>
      </c>
      <c r="BM725" s="179" t="s">
        <v>1053</v>
      </c>
    </row>
    <row r="726" spans="1:65" s="13" customFormat="1" ht="22.5">
      <c r="B726" s="181"/>
      <c r="D726" s="182" t="s">
        <v>194</v>
      </c>
      <c r="E726" s="183" t="s">
        <v>1</v>
      </c>
      <c r="F726" s="184" t="s">
        <v>652</v>
      </c>
      <c r="H726" s="183" t="s">
        <v>1</v>
      </c>
      <c r="I726" s="185"/>
      <c r="L726" s="181"/>
      <c r="M726" s="186"/>
      <c r="N726" s="187"/>
      <c r="O726" s="187"/>
      <c r="P726" s="187"/>
      <c r="Q726" s="187"/>
      <c r="R726" s="187"/>
      <c r="S726" s="187"/>
      <c r="T726" s="188"/>
      <c r="AT726" s="183" t="s">
        <v>194</v>
      </c>
      <c r="AU726" s="183" t="s">
        <v>82</v>
      </c>
      <c r="AV726" s="13" t="s">
        <v>80</v>
      </c>
      <c r="AW726" s="13" t="s">
        <v>30</v>
      </c>
      <c r="AX726" s="13" t="s">
        <v>73</v>
      </c>
      <c r="AY726" s="183" t="s">
        <v>185</v>
      </c>
    </row>
    <row r="727" spans="1:65" s="14" customFormat="1" ht="11.25">
      <c r="B727" s="189"/>
      <c r="D727" s="182" t="s">
        <v>194</v>
      </c>
      <c r="E727" s="190" t="s">
        <v>1</v>
      </c>
      <c r="F727" s="191" t="s">
        <v>309</v>
      </c>
      <c r="H727" s="192">
        <v>19</v>
      </c>
      <c r="I727" s="193"/>
      <c r="L727" s="189"/>
      <c r="M727" s="194"/>
      <c r="N727" s="195"/>
      <c r="O727" s="195"/>
      <c r="P727" s="195"/>
      <c r="Q727" s="195"/>
      <c r="R727" s="195"/>
      <c r="S727" s="195"/>
      <c r="T727" s="196"/>
      <c r="AT727" s="190" t="s">
        <v>194</v>
      </c>
      <c r="AU727" s="190" t="s">
        <v>82</v>
      </c>
      <c r="AV727" s="14" t="s">
        <v>82</v>
      </c>
      <c r="AW727" s="14" t="s">
        <v>30</v>
      </c>
      <c r="AX727" s="14" t="s">
        <v>80</v>
      </c>
      <c r="AY727" s="190" t="s">
        <v>185</v>
      </c>
    </row>
    <row r="728" spans="1:65" s="2" customFormat="1" ht="16.5" customHeight="1">
      <c r="A728" s="33"/>
      <c r="B728" s="167"/>
      <c r="C728" s="213" t="s">
        <v>1054</v>
      </c>
      <c r="D728" s="213" t="s">
        <v>454</v>
      </c>
      <c r="E728" s="214" t="s">
        <v>1055</v>
      </c>
      <c r="F728" s="215" t="s">
        <v>1056</v>
      </c>
      <c r="G728" s="216" t="s">
        <v>514</v>
      </c>
      <c r="H728" s="217">
        <v>19.285</v>
      </c>
      <c r="I728" s="218"/>
      <c r="J728" s="219">
        <f>ROUND(I728*H728,2)</f>
        <v>0</v>
      </c>
      <c r="K728" s="215" t="s">
        <v>1</v>
      </c>
      <c r="L728" s="220"/>
      <c r="M728" s="221" t="s">
        <v>1</v>
      </c>
      <c r="N728" s="222" t="s">
        <v>38</v>
      </c>
      <c r="O728" s="59"/>
      <c r="P728" s="177">
        <f>O728*H728</f>
        <v>0</v>
      </c>
      <c r="Q728" s="177">
        <v>3.8999999999999999E-4</v>
      </c>
      <c r="R728" s="177">
        <f>Q728*H728</f>
        <v>7.5211499999999999E-3</v>
      </c>
      <c r="S728" s="177">
        <v>0</v>
      </c>
      <c r="T728" s="178">
        <f>S728*H728</f>
        <v>0</v>
      </c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R728" s="179" t="s">
        <v>230</v>
      </c>
      <c r="AT728" s="179" t="s">
        <v>454</v>
      </c>
      <c r="AU728" s="179" t="s">
        <v>82</v>
      </c>
      <c r="AY728" s="18" t="s">
        <v>185</v>
      </c>
      <c r="BE728" s="180">
        <f>IF(N728="základní",J728,0)</f>
        <v>0</v>
      </c>
      <c r="BF728" s="180">
        <f>IF(N728="snížená",J728,0)</f>
        <v>0</v>
      </c>
      <c r="BG728" s="180">
        <f>IF(N728="zákl. přenesená",J728,0)</f>
        <v>0</v>
      </c>
      <c r="BH728" s="180">
        <f>IF(N728="sníž. přenesená",J728,0)</f>
        <v>0</v>
      </c>
      <c r="BI728" s="180">
        <f>IF(N728="nulová",J728,0)</f>
        <v>0</v>
      </c>
      <c r="BJ728" s="18" t="s">
        <v>80</v>
      </c>
      <c r="BK728" s="180">
        <f>ROUND(I728*H728,2)</f>
        <v>0</v>
      </c>
      <c r="BL728" s="18" t="s">
        <v>192</v>
      </c>
      <c r="BM728" s="179" t="s">
        <v>1057</v>
      </c>
    </row>
    <row r="729" spans="1:65" s="13" customFormat="1" ht="22.5">
      <c r="B729" s="181"/>
      <c r="D729" s="182" t="s">
        <v>194</v>
      </c>
      <c r="E729" s="183" t="s">
        <v>1</v>
      </c>
      <c r="F729" s="184" t="s">
        <v>652</v>
      </c>
      <c r="H729" s="183" t="s">
        <v>1</v>
      </c>
      <c r="I729" s="185"/>
      <c r="L729" s="181"/>
      <c r="M729" s="186"/>
      <c r="N729" s="187"/>
      <c r="O729" s="187"/>
      <c r="P729" s="187"/>
      <c r="Q729" s="187"/>
      <c r="R729" s="187"/>
      <c r="S729" s="187"/>
      <c r="T729" s="188"/>
      <c r="AT729" s="183" t="s">
        <v>194</v>
      </c>
      <c r="AU729" s="183" t="s">
        <v>82</v>
      </c>
      <c r="AV729" s="13" t="s">
        <v>80</v>
      </c>
      <c r="AW729" s="13" t="s">
        <v>30</v>
      </c>
      <c r="AX729" s="13" t="s">
        <v>73</v>
      </c>
      <c r="AY729" s="183" t="s">
        <v>185</v>
      </c>
    </row>
    <row r="730" spans="1:65" s="14" customFormat="1" ht="11.25">
      <c r="B730" s="189"/>
      <c r="D730" s="182" t="s">
        <v>194</v>
      </c>
      <c r="E730" s="190" t="s">
        <v>1</v>
      </c>
      <c r="F730" s="191" t="s">
        <v>1058</v>
      </c>
      <c r="H730" s="192">
        <v>19.285</v>
      </c>
      <c r="I730" s="193"/>
      <c r="L730" s="189"/>
      <c r="M730" s="194"/>
      <c r="N730" s="195"/>
      <c r="O730" s="195"/>
      <c r="P730" s="195"/>
      <c r="Q730" s="195"/>
      <c r="R730" s="195"/>
      <c r="S730" s="195"/>
      <c r="T730" s="196"/>
      <c r="AT730" s="190" t="s">
        <v>194</v>
      </c>
      <c r="AU730" s="190" t="s">
        <v>82</v>
      </c>
      <c r="AV730" s="14" t="s">
        <v>82</v>
      </c>
      <c r="AW730" s="14" t="s">
        <v>30</v>
      </c>
      <c r="AX730" s="14" t="s">
        <v>80</v>
      </c>
      <c r="AY730" s="190" t="s">
        <v>185</v>
      </c>
    </row>
    <row r="731" spans="1:65" s="2" customFormat="1" ht="16.5" customHeight="1">
      <c r="A731" s="33"/>
      <c r="B731" s="167"/>
      <c r="C731" s="213" t="s">
        <v>1059</v>
      </c>
      <c r="D731" s="213" t="s">
        <v>454</v>
      </c>
      <c r="E731" s="214" t="s">
        <v>1060</v>
      </c>
      <c r="F731" s="215" t="s">
        <v>1061</v>
      </c>
      <c r="G731" s="216" t="s">
        <v>514</v>
      </c>
      <c r="H731" s="217">
        <v>19.285</v>
      </c>
      <c r="I731" s="218"/>
      <c r="J731" s="219">
        <f>ROUND(I731*H731,2)</f>
        <v>0</v>
      </c>
      <c r="K731" s="215" t="s">
        <v>1</v>
      </c>
      <c r="L731" s="220"/>
      <c r="M731" s="221" t="s">
        <v>1</v>
      </c>
      <c r="N731" s="222" t="s">
        <v>38</v>
      </c>
      <c r="O731" s="59"/>
      <c r="P731" s="177">
        <f>O731*H731</f>
        <v>0</v>
      </c>
      <c r="Q731" s="177">
        <v>3.49E-3</v>
      </c>
      <c r="R731" s="177">
        <f>Q731*H731</f>
        <v>6.7304650000000008E-2</v>
      </c>
      <c r="S731" s="177">
        <v>0</v>
      </c>
      <c r="T731" s="178">
        <f>S731*H731</f>
        <v>0</v>
      </c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R731" s="179" t="s">
        <v>230</v>
      </c>
      <c r="AT731" s="179" t="s">
        <v>454</v>
      </c>
      <c r="AU731" s="179" t="s">
        <v>82</v>
      </c>
      <c r="AY731" s="18" t="s">
        <v>185</v>
      </c>
      <c r="BE731" s="180">
        <f>IF(N731="základní",J731,0)</f>
        <v>0</v>
      </c>
      <c r="BF731" s="180">
        <f>IF(N731="snížená",J731,0)</f>
        <v>0</v>
      </c>
      <c r="BG731" s="180">
        <f>IF(N731="zákl. přenesená",J731,0)</f>
        <v>0</v>
      </c>
      <c r="BH731" s="180">
        <f>IF(N731="sníž. přenesená",J731,0)</f>
        <v>0</v>
      </c>
      <c r="BI731" s="180">
        <f>IF(N731="nulová",J731,0)</f>
        <v>0</v>
      </c>
      <c r="BJ731" s="18" t="s">
        <v>80</v>
      </c>
      <c r="BK731" s="180">
        <f>ROUND(I731*H731,2)</f>
        <v>0</v>
      </c>
      <c r="BL731" s="18" t="s">
        <v>192</v>
      </c>
      <c r="BM731" s="179" t="s">
        <v>1062</v>
      </c>
    </row>
    <row r="732" spans="1:65" s="13" customFormat="1" ht="22.5">
      <c r="B732" s="181"/>
      <c r="D732" s="182" t="s">
        <v>194</v>
      </c>
      <c r="E732" s="183" t="s">
        <v>1</v>
      </c>
      <c r="F732" s="184" t="s">
        <v>652</v>
      </c>
      <c r="H732" s="183" t="s">
        <v>1</v>
      </c>
      <c r="I732" s="185"/>
      <c r="L732" s="181"/>
      <c r="M732" s="186"/>
      <c r="N732" s="187"/>
      <c r="O732" s="187"/>
      <c r="P732" s="187"/>
      <c r="Q732" s="187"/>
      <c r="R732" s="187"/>
      <c r="S732" s="187"/>
      <c r="T732" s="188"/>
      <c r="AT732" s="183" t="s">
        <v>194</v>
      </c>
      <c r="AU732" s="183" t="s">
        <v>82</v>
      </c>
      <c r="AV732" s="13" t="s">
        <v>80</v>
      </c>
      <c r="AW732" s="13" t="s">
        <v>30</v>
      </c>
      <c r="AX732" s="13" t="s">
        <v>73</v>
      </c>
      <c r="AY732" s="183" t="s">
        <v>185</v>
      </c>
    </row>
    <row r="733" spans="1:65" s="14" customFormat="1" ht="11.25">
      <c r="B733" s="189"/>
      <c r="D733" s="182" t="s">
        <v>194</v>
      </c>
      <c r="E733" s="190" t="s">
        <v>1</v>
      </c>
      <c r="F733" s="191" t="s">
        <v>1058</v>
      </c>
      <c r="H733" s="192">
        <v>19.285</v>
      </c>
      <c r="I733" s="193"/>
      <c r="L733" s="189"/>
      <c r="M733" s="194"/>
      <c r="N733" s="195"/>
      <c r="O733" s="195"/>
      <c r="P733" s="195"/>
      <c r="Q733" s="195"/>
      <c r="R733" s="195"/>
      <c r="S733" s="195"/>
      <c r="T733" s="196"/>
      <c r="AT733" s="190" t="s">
        <v>194</v>
      </c>
      <c r="AU733" s="190" t="s">
        <v>82</v>
      </c>
      <c r="AV733" s="14" t="s">
        <v>82</v>
      </c>
      <c r="AW733" s="14" t="s">
        <v>30</v>
      </c>
      <c r="AX733" s="14" t="s">
        <v>80</v>
      </c>
      <c r="AY733" s="190" t="s">
        <v>185</v>
      </c>
    </row>
    <row r="734" spans="1:65" s="2" customFormat="1" ht="21.75" customHeight="1">
      <c r="A734" s="33"/>
      <c r="B734" s="167"/>
      <c r="C734" s="168" t="s">
        <v>1063</v>
      </c>
      <c r="D734" s="168" t="s">
        <v>187</v>
      </c>
      <c r="E734" s="169" t="s">
        <v>1064</v>
      </c>
      <c r="F734" s="170" t="s">
        <v>1065</v>
      </c>
      <c r="G734" s="171" t="s">
        <v>514</v>
      </c>
      <c r="H734" s="172">
        <v>1</v>
      </c>
      <c r="I734" s="173"/>
      <c r="J734" s="174">
        <f>ROUND(I734*H734,2)</f>
        <v>0</v>
      </c>
      <c r="K734" s="170" t="s">
        <v>1</v>
      </c>
      <c r="L734" s="34"/>
      <c r="M734" s="175" t="s">
        <v>1</v>
      </c>
      <c r="N734" s="176" t="s">
        <v>38</v>
      </c>
      <c r="O734" s="59"/>
      <c r="P734" s="177">
        <f>O734*H734</f>
        <v>0</v>
      </c>
      <c r="Q734" s="177">
        <v>0</v>
      </c>
      <c r="R734" s="177">
        <f>Q734*H734</f>
        <v>0</v>
      </c>
      <c r="S734" s="177">
        <v>0</v>
      </c>
      <c r="T734" s="178">
        <f>S734*H734</f>
        <v>0</v>
      </c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R734" s="179" t="s">
        <v>192</v>
      </c>
      <c r="AT734" s="179" t="s">
        <v>187</v>
      </c>
      <c r="AU734" s="179" t="s">
        <v>82</v>
      </c>
      <c r="AY734" s="18" t="s">
        <v>185</v>
      </c>
      <c r="BE734" s="180">
        <f>IF(N734="základní",J734,0)</f>
        <v>0</v>
      </c>
      <c r="BF734" s="180">
        <f>IF(N734="snížená",J734,0)</f>
        <v>0</v>
      </c>
      <c r="BG734" s="180">
        <f>IF(N734="zákl. přenesená",J734,0)</f>
        <v>0</v>
      </c>
      <c r="BH734" s="180">
        <f>IF(N734="sníž. přenesená",J734,0)</f>
        <v>0</v>
      </c>
      <c r="BI734" s="180">
        <f>IF(N734="nulová",J734,0)</f>
        <v>0</v>
      </c>
      <c r="BJ734" s="18" t="s">
        <v>80</v>
      </c>
      <c r="BK734" s="180">
        <f>ROUND(I734*H734,2)</f>
        <v>0</v>
      </c>
      <c r="BL734" s="18" t="s">
        <v>192</v>
      </c>
      <c r="BM734" s="179" t="s">
        <v>1066</v>
      </c>
    </row>
    <row r="735" spans="1:65" s="13" customFormat="1" ht="22.5">
      <c r="B735" s="181"/>
      <c r="D735" s="182" t="s">
        <v>194</v>
      </c>
      <c r="E735" s="183" t="s">
        <v>1</v>
      </c>
      <c r="F735" s="184" t="s">
        <v>652</v>
      </c>
      <c r="H735" s="183" t="s">
        <v>1</v>
      </c>
      <c r="I735" s="185"/>
      <c r="L735" s="181"/>
      <c r="M735" s="186"/>
      <c r="N735" s="187"/>
      <c r="O735" s="187"/>
      <c r="P735" s="187"/>
      <c r="Q735" s="187"/>
      <c r="R735" s="187"/>
      <c r="S735" s="187"/>
      <c r="T735" s="188"/>
      <c r="AT735" s="183" t="s">
        <v>194</v>
      </c>
      <c r="AU735" s="183" t="s">
        <v>82</v>
      </c>
      <c r="AV735" s="13" t="s">
        <v>80</v>
      </c>
      <c r="AW735" s="13" t="s">
        <v>30</v>
      </c>
      <c r="AX735" s="13" t="s">
        <v>73</v>
      </c>
      <c r="AY735" s="183" t="s">
        <v>185</v>
      </c>
    </row>
    <row r="736" spans="1:65" s="14" customFormat="1" ht="11.25">
      <c r="B736" s="189"/>
      <c r="D736" s="182" t="s">
        <v>194</v>
      </c>
      <c r="E736" s="190" t="s">
        <v>1</v>
      </c>
      <c r="F736" s="191" t="s">
        <v>80</v>
      </c>
      <c r="H736" s="192">
        <v>1</v>
      </c>
      <c r="I736" s="193"/>
      <c r="L736" s="189"/>
      <c r="M736" s="194"/>
      <c r="N736" s="195"/>
      <c r="O736" s="195"/>
      <c r="P736" s="195"/>
      <c r="Q736" s="195"/>
      <c r="R736" s="195"/>
      <c r="S736" s="195"/>
      <c r="T736" s="196"/>
      <c r="AT736" s="190" t="s">
        <v>194</v>
      </c>
      <c r="AU736" s="190" t="s">
        <v>82</v>
      </c>
      <c r="AV736" s="14" t="s">
        <v>82</v>
      </c>
      <c r="AW736" s="14" t="s">
        <v>30</v>
      </c>
      <c r="AX736" s="14" t="s">
        <v>80</v>
      </c>
      <c r="AY736" s="190" t="s">
        <v>185</v>
      </c>
    </row>
    <row r="737" spans="1:65" s="2" customFormat="1" ht="16.5" customHeight="1">
      <c r="A737" s="33"/>
      <c r="B737" s="167"/>
      <c r="C737" s="213" t="s">
        <v>1067</v>
      </c>
      <c r="D737" s="213" t="s">
        <v>454</v>
      </c>
      <c r="E737" s="214" t="s">
        <v>1068</v>
      </c>
      <c r="F737" s="215" t="s">
        <v>1069</v>
      </c>
      <c r="G737" s="216" t="s">
        <v>514</v>
      </c>
      <c r="H737" s="217">
        <v>1.0149999999999999</v>
      </c>
      <c r="I737" s="218"/>
      <c r="J737" s="219">
        <f>ROUND(I737*H737,2)</f>
        <v>0</v>
      </c>
      <c r="K737" s="215" t="s">
        <v>1</v>
      </c>
      <c r="L737" s="220"/>
      <c r="M737" s="221" t="s">
        <v>1</v>
      </c>
      <c r="N737" s="222" t="s">
        <v>38</v>
      </c>
      <c r="O737" s="59"/>
      <c r="P737" s="177">
        <f>O737*H737</f>
        <v>0</v>
      </c>
      <c r="Q737" s="177">
        <v>1.2E-4</v>
      </c>
      <c r="R737" s="177">
        <f>Q737*H737</f>
        <v>1.2179999999999999E-4</v>
      </c>
      <c r="S737" s="177">
        <v>0</v>
      </c>
      <c r="T737" s="178">
        <f>S737*H737</f>
        <v>0</v>
      </c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R737" s="179" t="s">
        <v>230</v>
      </c>
      <c r="AT737" s="179" t="s">
        <v>454</v>
      </c>
      <c r="AU737" s="179" t="s">
        <v>82</v>
      </c>
      <c r="AY737" s="18" t="s">
        <v>185</v>
      </c>
      <c r="BE737" s="180">
        <f>IF(N737="základní",J737,0)</f>
        <v>0</v>
      </c>
      <c r="BF737" s="180">
        <f>IF(N737="snížená",J737,0)</f>
        <v>0</v>
      </c>
      <c r="BG737" s="180">
        <f>IF(N737="zákl. přenesená",J737,0)</f>
        <v>0</v>
      </c>
      <c r="BH737" s="180">
        <f>IF(N737="sníž. přenesená",J737,0)</f>
        <v>0</v>
      </c>
      <c r="BI737" s="180">
        <f>IF(N737="nulová",J737,0)</f>
        <v>0</v>
      </c>
      <c r="BJ737" s="18" t="s">
        <v>80</v>
      </c>
      <c r="BK737" s="180">
        <f>ROUND(I737*H737,2)</f>
        <v>0</v>
      </c>
      <c r="BL737" s="18" t="s">
        <v>192</v>
      </c>
      <c r="BM737" s="179" t="s">
        <v>1070</v>
      </c>
    </row>
    <row r="738" spans="1:65" s="13" customFormat="1" ht="22.5">
      <c r="B738" s="181"/>
      <c r="D738" s="182" t="s">
        <v>194</v>
      </c>
      <c r="E738" s="183" t="s">
        <v>1</v>
      </c>
      <c r="F738" s="184" t="s">
        <v>652</v>
      </c>
      <c r="H738" s="183" t="s">
        <v>1</v>
      </c>
      <c r="I738" s="185"/>
      <c r="L738" s="181"/>
      <c r="M738" s="186"/>
      <c r="N738" s="187"/>
      <c r="O738" s="187"/>
      <c r="P738" s="187"/>
      <c r="Q738" s="187"/>
      <c r="R738" s="187"/>
      <c r="S738" s="187"/>
      <c r="T738" s="188"/>
      <c r="AT738" s="183" t="s">
        <v>194</v>
      </c>
      <c r="AU738" s="183" t="s">
        <v>82</v>
      </c>
      <c r="AV738" s="13" t="s">
        <v>80</v>
      </c>
      <c r="AW738" s="13" t="s">
        <v>30</v>
      </c>
      <c r="AX738" s="13" t="s">
        <v>73</v>
      </c>
      <c r="AY738" s="183" t="s">
        <v>185</v>
      </c>
    </row>
    <row r="739" spans="1:65" s="14" customFormat="1" ht="11.25">
      <c r="B739" s="189"/>
      <c r="D739" s="182" t="s">
        <v>194</v>
      </c>
      <c r="E739" s="190" t="s">
        <v>1</v>
      </c>
      <c r="F739" s="191" t="s">
        <v>817</v>
      </c>
      <c r="H739" s="192">
        <v>1.0149999999999999</v>
      </c>
      <c r="I739" s="193"/>
      <c r="L739" s="189"/>
      <c r="M739" s="194"/>
      <c r="N739" s="195"/>
      <c r="O739" s="195"/>
      <c r="P739" s="195"/>
      <c r="Q739" s="195"/>
      <c r="R739" s="195"/>
      <c r="S739" s="195"/>
      <c r="T739" s="196"/>
      <c r="AT739" s="190" t="s">
        <v>194</v>
      </c>
      <c r="AU739" s="190" t="s">
        <v>82</v>
      </c>
      <c r="AV739" s="14" t="s">
        <v>82</v>
      </c>
      <c r="AW739" s="14" t="s">
        <v>30</v>
      </c>
      <c r="AX739" s="14" t="s">
        <v>80</v>
      </c>
      <c r="AY739" s="190" t="s">
        <v>185</v>
      </c>
    </row>
    <row r="740" spans="1:65" s="2" customFormat="1" ht="16.5" customHeight="1">
      <c r="A740" s="33"/>
      <c r="B740" s="167"/>
      <c r="C740" s="213" t="s">
        <v>1071</v>
      </c>
      <c r="D740" s="213" t="s">
        <v>454</v>
      </c>
      <c r="E740" s="214" t="s">
        <v>1072</v>
      </c>
      <c r="F740" s="215" t="s">
        <v>1073</v>
      </c>
      <c r="G740" s="216" t="s">
        <v>514</v>
      </c>
      <c r="H740" s="217">
        <v>1.0149999999999999</v>
      </c>
      <c r="I740" s="218"/>
      <c r="J740" s="219">
        <f>ROUND(I740*H740,2)</f>
        <v>0</v>
      </c>
      <c r="K740" s="215" t="s">
        <v>1</v>
      </c>
      <c r="L740" s="220"/>
      <c r="M740" s="221" t="s">
        <v>1</v>
      </c>
      <c r="N740" s="222" t="s">
        <v>38</v>
      </c>
      <c r="O740" s="59"/>
      <c r="P740" s="177">
        <f>O740*H740</f>
        <v>0</v>
      </c>
      <c r="Q740" s="177">
        <v>2.4099999999999998E-3</v>
      </c>
      <c r="R740" s="177">
        <f>Q740*H740</f>
        <v>2.4461499999999994E-3</v>
      </c>
      <c r="S740" s="177">
        <v>0</v>
      </c>
      <c r="T740" s="178">
        <f>S740*H740</f>
        <v>0</v>
      </c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R740" s="179" t="s">
        <v>230</v>
      </c>
      <c r="AT740" s="179" t="s">
        <v>454</v>
      </c>
      <c r="AU740" s="179" t="s">
        <v>82</v>
      </c>
      <c r="AY740" s="18" t="s">
        <v>185</v>
      </c>
      <c r="BE740" s="180">
        <f>IF(N740="základní",J740,0)</f>
        <v>0</v>
      </c>
      <c r="BF740" s="180">
        <f>IF(N740="snížená",J740,0)</f>
        <v>0</v>
      </c>
      <c r="BG740" s="180">
        <f>IF(N740="zákl. přenesená",J740,0)</f>
        <v>0</v>
      </c>
      <c r="BH740" s="180">
        <f>IF(N740="sníž. přenesená",J740,0)</f>
        <v>0</v>
      </c>
      <c r="BI740" s="180">
        <f>IF(N740="nulová",J740,0)</f>
        <v>0</v>
      </c>
      <c r="BJ740" s="18" t="s">
        <v>80</v>
      </c>
      <c r="BK740" s="180">
        <f>ROUND(I740*H740,2)</f>
        <v>0</v>
      </c>
      <c r="BL740" s="18" t="s">
        <v>192</v>
      </c>
      <c r="BM740" s="179" t="s">
        <v>1074</v>
      </c>
    </row>
    <row r="741" spans="1:65" s="13" customFormat="1" ht="22.5">
      <c r="B741" s="181"/>
      <c r="D741" s="182" t="s">
        <v>194</v>
      </c>
      <c r="E741" s="183" t="s">
        <v>1</v>
      </c>
      <c r="F741" s="184" t="s">
        <v>652</v>
      </c>
      <c r="H741" s="183" t="s">
        <v>1</v>
      </c>
      <c r="I741" s="185"/>
      <c r="L741" s="181"/>
      <c r="M741" s="186"/>
      <c r="N741" s="187"/>
      <c r="O741" s="187"/>
      <c r="P741" s="187"/>
      <c r="Q741" s="187"/>
      <c r="R741" s="187"/>
      <c r="S741" s="187"/>
      <c r="T741" s="188"/>
      <c r="AT741" s="183" t="s">
        <v>194</v>
      </c>
      <c r="AU741" s="183" t="s">
        <v>82</v>
      </c>
      <c r="AV741" s="13" t="s">
        <v>80</v>
      </c>
      <c r="AW741" s="13" t="s">
        <v>30</v>
      </c>
      <c r="AX741" s="13" t="s">
        <v>73</v>
      </c>
      <c r="AY741" s="183" t="s">
        <v>185</v>
      </c>
    </row>
    <row r="742" spans="1:65" s="14" customFormat="1" ht="11.25">
      <c r="B742" s="189"/>
      <c r="D742" s="182" t="s">
        <v>194</v>
      </c>
      <c r="E742" s="190" t="s">
        <v>1</v>
      </c>
      <c r="F742" s="191" t="s">
        <v>817</v>
      </c>
      <c r="H742" s="192">
        <v>1.0149999999999999</v>
      </c>
      <c r="I742" s="193"/>
      <c r="L742" s="189"/>
      <c r="M742" s="194"/>
      <c r="N742" s="195"/>
      <c r="O742" s="195"/>
      <c r="P742" s="195"/>
      <c r="Q742" s="195"/>
      <c r="R742" s="195"/>
      <c r="S742" s="195"/>
      <c r="T742" s="196"/>
      <c r="AT742" s="190" t="s">
        <v>194</v>
      </c>
      <c r="AU742" s="190" t="s">
        <v>82</v>
      </c>
      <c r="AV742" s="14" t="s">
        <v>82</v>
      </c>
      <c r="AW742" s="14" t="s">
        <v>30</v>
      </c>
      <c r="AX742" s="14" t="s">
        <v>80</v>
      </c>
      <c r="AY742" s="190" t="s">
        <v>185</v>
      </c>
    </row>
    <row r="743" spans="1:65" s="2" customFormat="1" ht="21.75" customHeight="1">
      <c r="A743" s="33"/>
      <c r="B743" s="167"/>
      <c r="C743" s="168" t="s">
        <v>1075</v>
      </c>
      <c r="D743" s="168" t="s">
        <v>187</v>
      </c>
      <c r="E743" s="169" t="s">
        <v>1076</v>
      </c>
      <c r="F743" s="170" t="s">
        <v>1077</v>
      </c>
      <c r="G743" s="171" t="s">
        <v>514</v>
      </c>
      <c r="H743" s="172">
        <v>12</v>
      </c>
      <c r="I743" s="173"/>
      <c r="J743" s="174">
        <f>ROUND(I743*H743,2)</f>
        <v>0</v>
      </c>
      <c r="K743" s="170" t="s">
        <v>191</v>
      </c>
      <c r="L743" s="34"/>
      <c r="M743" s="175" t="s">
        <v>1</v>
      </c>
      <c r="N743" s="176" t="s">
        <v>38</v>
      </c>
      <c r="O743" s="59"/>
      <c r="P743" s="177">
        <f>O743*H743</f>
        <v>0</v>
      </c>
      <c r="Q743" s="177">
        <v>0.31108000000000002</v>
      </c>
      <c r="R743" s="177">
        <f>Q743*H743</f>
        <v>3.7329600000000003</v>
      </c>
      <c r="S743" s="177">
        <v>0</v>
      </c>
      <c r="T743" s="178">
        <f>S743*H743</f>
        <v>0</v>
      </c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R743" s="179" t="s">
        <v>192</v>
      </c>
      <c r="AT743" s="179" t="s">
        <v>187</v>
      </c>
      <c r="AU743" s="179" t="s">
        <v>82</v>
      </c>
      <c r="AY743" s="18" t="s">
        <v>185</v>
      </c>
      <c r="BE743" s="180">
        <f>IF(N743="základní",J743,0)</f>
        <v>0</v>
      </c>
      <c r="BF743" s="180">
        <f>IF(N743="snížená",J743,0)</f>
        <v>0</v>
      </c>
      <c r="BG743" s="180">
        <f>IF(N743="zákl. přenesená",J743,0)</f>
        <v>0</v>
      </c>
      <c r="BH743" s="180">
        <f>IF(N743="sníž. přenesená",J743,0)</f>
        <v>0</v>
      </c>
      <c r="BI743" s="180">
        <f>IF(N743="nulová",J743,0)</f>
        <v>0</v>
      </c>
      <c r="BJ743" s="18" t="s">
        <v>80</v>
      </c>
      <c r="BK743" s="180">
        <f>ROUND(I743*H743,2)</f>
        <v>0</v>
      </c>
      <c r="BL743" s="18" t="s">
        <v>192</v>
      </c>
      <c r="BM743" s="179" t="s">
        <v>1078</v>
      </c>
    </row>
    <row r="744" spans="1:65" s="13" customFormat="1" ht="11.25">
      <c r="B744" s="181"/>
      <c r="D744" s="182" t="s">
        <v>194</v>
      </c>
      <c r="E744" s="183" t="s">
        <v>1</v>
      </c>
      <c r="F744" s="184" t="s">
        <v>235</v>
      </c>
      <c r="H744" s="183" t="s">
        <v>1</v>
      </c>
      <c r="I744" s="185"/>
      <c r="L744" s="181"/>
      <c r="M744" s="186"/>
      <c r="N744" s="187"/>
      <c r="O744" s="187"/>
      <c r="P744" s="187"/>
      <c r="Q744" s="187"/>
      <c r="R744" s="187"/>
      <c r="S744" s="187"/>
      <c r="T744" s="188"/>
      <c r="AT744" s="183" t="s">
        <v>194</v>
      </c>
      <c r="AU744" s="183" t="s">
        <v>82</v>
      </c>
      <c r="AV744" s="13" t="s">
        <v>80</v>
      </c>
      <c r="AW744" s="13" t="s">
        <v>30</v>
      </c>
      <c r="AX744" s="13" t="s">
        <v>73</v>
      </c>
      <c r="AY744" s="183" t="s">
        <v>185</v>
      </c>
    </row>
    <row r="745" spans="1:65" s="14" customFormat="1" ht="11.25">
      <c r="B745" s="189"/>
      <c r="D745" s="182" t="s">
        <v>194</v>
      </c>
      <c r="E745" s="190" t="s">
        <v>1</v>
      </c>
      <c r="F745" s="191" t="s">
        <v>253</v>
      </c>
      <c r="H745" s="192">
        <v>12</v>
      </c>
      <c r="I745" s="193"/>
      <c r="L745" s="189"/>
      <c r="M745" s="194"/>
      <c r="N745" s="195"/>
      <c r="O745" s="195"/>
      <c r="P745" s="195"/>
      <c r="Q745" s="195"/>
      <c r="R745" s="195"/>
      <c r="S745" s="195"/>
      <c r="T745" s="196"/>
      <c r="AT745" s="190" t="s">
        <v>194</v>
      </c>
      <c r="AU745" s="190" t="s">
        <v>82</v>
      </c>
      <c r="AV745" s="14" t="s">
        <v>82</v>
      </c>
      <c r="AW745" s="14" t="s">
        <v>30</v>
      </c>
      <c r="AX745" s="14" t="s">
        <v>80</v>
      </c>
      <c r="AY745" s="190" t="s">
        <v>185</v>
      </c>
    </row>
    <row r="746" spans="1:65" s="2" customFormat="1" ht="16.5" customHeight="1">
      <c r="A746" s="33"/>
      <c r="B746" s="167"/>
      <c r="C746" s="168" t="s">
        <v>1079</v>
      </c>
      <c r="D746" s="168" t="s">
        <v>187</v>
      </c>
      <c r="E746" s="169" t="s">
        <v>1080</v>
      </c>
      <c r="F746" s="170" t="s">
        <v>1081</v>
      </c>
      <c r="G746" s="171" t="s">
        <v>514</v>
      </c>
      <c r="H746" s="172">
        <v>8</v>
      </c>
      <c r="I746" s="173"/>
      <c r="J746" s="174">
        <f>ROUND(I746*H746,2)</f>
        <v>0</v>
      </c>
      <c r="K746" s="170" t="s">
        <v>191</v>
      </c>
      <c r="L746" s="34"/>
      <c r="M746" s="175" t="s">
        <v>1</v>
      </c>
      <c r="N746" s="176" t="s">
        <v>38</v>
      </c>
      <c r="O746" s="59"/>
      <c r="P746" s="177">
        <f>O746*H746</f>
        <v>0</v>
      </c>
      <c r="Q746" s="177">
        <v>0.32906000000000002</v>
      </c>
      <c r="R746" s="177">
        <f>Q746*H746</f>
        <v>2.6324800000000002</v>
      </c>
      <c r="S746" s="177">
        <v>0</v>
      </c>
      <c r="T746" s="178">
        <f>S746*H746</f>
        <v>0</v>
      </c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R746" s="179" t="s">
        <v>192</v>
      </c>
      <c r="AT746" s="179" t="s">
        <v>187</v>
      </c>
      <c r="AU746" s="179" t="s">
        <v>82</v>
      </c>
      <c r="AY746" s="18" t="s">
        <v>185</v>
      </c>
      <c r="BE746" s="180">
        <f>IF(N746="základní",J746,0)</f>
        <v>0</v>
      </c>
      <c r="BF746" s="180">
        <f>IF(N746="snížená",J746,0)</f>
        <v>0</v>
      </c>
      <c r="BG746" s="180">
        <f>IF(N746="zákl. přenesená",J746,0)</f>
        <v>0</v>
      </c>
      <c r="BH746" s="180">
        <f>IF(N746="sníž. přenesená",J746,0)</f>
        <v>0</v>
      </c>
      <c r="BI746" s="180">
        <f>IF(N746="nulová",J746,0)</f>
        <v>0</v>
      </c>
      <c r="BJ746" s="18" t="s">
        <v>80</v>
      </c>
      <c r="BK746" s="180">
        <f>ROUND(I746*H746,2)</f>
        <v>0</v>
      </c>
      <c r="BL746" s="18" t="s">
        <v>192</v>
      </c>
      <c r="BM746" s="179" t="s">
        <v>1082</v>
      </c>
    </row>
    <row r="747" spans="1:65" s="13" customFormat="1" ht="22.5">
      <c r="B747" s="181"/>
      <c r="D747" s="182" t="s">
        <v>194</v>
      </c>
      <c r="E747" s="183" t="s">
        <v>1</v>
      </c>
      <c r="F747" s="184" t="s">
        <v>652</v>
      </c>
      <c r="H747" s="183" t="s">
        <v>1</v>
      </c>
      <c r="I747" s="185"/>
      <c r="L747" s="181"/>
      <c r="M747" s="186"/>
      <c r="N747" s="187"/>
      <c r="O747" s="187"/>
      <c r="P747" s="187"/>
      <c r="Q747" s="187"/>
      <c r="R747" s="187"/>
      <c r="S747" s="187"/>
      <c r="T747" s="188"/>
      <c r="AT747" s="183" t="s">
        <v>194</v>
      </c>
      <c r="AU747" s="183" t="s">
        <v>82</v>
      </c>
      <c r="AV747" s="13" t="s">
        <v>80</v>
      </c>
      <c r="AW747" s="13" t="s">
        <v>30</v>
      </c>
      <c r="AX747" s="13" t="s">
        <v>73</v>
      </c>
      <c r="AY747" s="183" t="s">
        <v>185</v>
      </c>
    </row>
    <row r="748" spans="1:65" s="14" customFormat="1" ht="11.25">
      <c r="B748" s="189"/>
      <c r="D748" s="182" t="s">
        <v>194</v>
      </c>
      <c r="E748" s="190" t="s">
        <v>1</v>
      </c>
      <c r="F748" s="191" t="s">
        <v>230</v>
      </c>
      <c r="H748" s="192">
        <v>8</v>
      </c>
      <c r="I748" s="193"/>
      <c r="L748" s="189"/>
      <c r="M748" s="194"/>
      <c r="N748" s="195"/>
      <c r="O748" s="195"/>
      <c r="P748" s="195"/>
      <c r="Q748" s="195"/>
      <c r="R748" s="195"/>
      <c r="S748" s="195"/>
      <c r="T748" s="196"/>
      <c r="AT748" s="190" t="s">
        <v>194</v>
      </c>
      <c r="AU748" s="190" t="s">
        <v>82</v>
      </c>
      <c r="AV748" s="14" t="s">
        <v>82</v>
      </c>
      <c r="AW748" s="14" t="s">
        <v>30</v>
      </c>
      <c r="AX748" s="14" t="s">
        <v>80</v>
      </c>
      <c r="AY748" s="190" t="s">
        <v>185</v>
      </c>
    </row>
    <row r="749" spans="1:65" s="2" customFormat="1" ht="16.5" customHeight="1">
      <c r="A749" s="33"/>
      <c r="B749" s="167"/>
      <c r="C749" s="213" t="s">
        <v>1083</v>
      </c>
      <c r="D749" s="213" t="s">
        <v>454</v>
      </c>
      <c r="E749" s="214" t="s">
        <v>1084</v>
      </c>
      <c r="F749" s="215" t="s">
        <v>1085</v>
      </c>
      <c r="G749" s="216" t="s">
        <v>514</v>
      </c>
      <c r="H749" s="217">
        <v>8</v>
      </c>
      <c r="I749" s="218"/>
      <c r="J749" s="219">
        <f>ROUND(I749*H749,2)</f>
        <v>0</v>
      </c>
      <c r="K749" s="215" t="s">
        <v>191</v>
      </c>
      <c r="L749" s="220"/>
      <c r="M749" s="221" t="s">
        <v>1</v>
      </c>
      <c r="N749" s="222" t="s">
        <v>38</v>
      </c>
      <c r="O749" s="59"/>
      <c r="P749" s="177">
        <f>O749*H749</f>
        <v>0</v>
      </c>
      <c r="Q749" s="177">
        <v>2.9499999999999998E-2</v>
      </c>
      <c r="R749" s="177">
        <f>Q749*H749</f>
        <v>0.23599999999999999</v>
      </c>
      <c r="S749" s="177">
        <v>0</v>
      </c>
      <c r="T749" s="178">
        <f>S749*H749</f>
        <v>0</v>
      </c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R749" s="179" t="s">
        <v>230</v>
      </c>
      <c r="AT749" s="179" t="s">
        <v>454</v>
      </c>
      <c r="AU749" s="179" t="s">
        <v>82</v>
      </c>
      <c r="AY749" s="18" t="s">
        <v>185</v>
      </c>
      <c r="BE749" s="180">
        <f>IF(N749="základní",J749,0)</f>
        <v>0</v>
      </c>
      <c r="BF749" s="180">
        <f>IF(N749="snížená",J749,0)</f>
        <v>0</v>
      </c>
      <c r="BG749" s="180">
        <f>IF(N749="zákl. přenesená",J749,0)</f>
        <v>0</v>
      </c>
      <c r="BH749" s="180">
        <f>IF(N749="sníž. přenesená",J749,0)</f>
        <v>0</v>
      </c>
      <c r="BI749" s="180">
        <f>IF(N749="nulová",J749,0)</f>
        <v>0</v>
      </c>
      <c r="BJ749" s="18" t="s">
        <v>80</v>
      </c>
      <c r="BK749" s="180">
        <f>ROUND(I749*H749,2)</f>
        <v>0</v>
      </c>
      <c r="BL749" s="18" t="s">
        <v>192</v>
      </c>
      <c r="BM749" s="179" t="s">
        <v>1086</v>
      </c>
    </row>
    <row r="750" spans="1:65" s="13" customFormat="1" ht="22.5">
      <c r="B750" s="181"/>
      <c r="D750" s="182" t="s">
        <v>194</v>
      </c>
      <c r="E750" s="183" t="s">
        <v>1</v>
      </c>
      <c r="F750" s="184" t="s">
        <v>652</v>
      </c>
      <c r="H750" s="183" t="s">
        <v>1</v>
      </c>
      <c r="I750" s="185"/>
      <c r="L750" s="181"/>
      <c r="M750" s="186"/>
      <c r="N750" s="187"/>
      <c r="O750" s="187"/>
      <c r="P750" s="187"/>
      <c r="Q750" s="187"/>
      <c r="R750" s="187"/>
      <c r="S750" s="187"/>
      <c r="T750" s="188"/>
      <c r="AT750" s="183" t="s">
        <v>194</v>
      </c>
      <c r="AU750" s="183" t="s">
        <v>82</v>
      </c>
      <c r="AV750" s="13" t="s">
        <v>80</v>
      </c>
      <c r="AW750" s="13" t="s">
        <v>30</v>
      </c>
      <c r="AX750" s="13" t="s">
        <v>73</v>
      </c>
      <c r="AY750" s="183" t="s">
        <v>185</v>
      </c>
    </row>
    <row r="751" spans="1:65" s="14" customFormat="1" ht="11.25">
      <c r="B751" s="189"/>
      <c r="D751" s="182" t="s">
        <v>194</v>
      </c>
      <c r="E751" s="190" t="s">
        <v>1</v>
      </c>
      <c r="F751" s="191" t="s">
        <v>230</v>
      </c>
      <c r="H751" s="192">
        <v>8</v>
      </c>
      <c r="I751" s="193"/>
      <c r="L751" s="189"/>
      <c r="M751" s="194"/>
      <c r="N751" s="195"/>
      <c r="O751" s="195"/>
      <c r="P751" s="195"/>
      <c r="Q751" s="195"/>
      <c r="R751" s="195"/>
      <c r="S751" s="195"/>
      <c r="T751" s="196"/>
      <c r="AT751" s="190" t="s">
        <v>194</v>
      </c>
      <c r="AU751" s="190" t="s">
        <v>82</v>
      </c>
      <c r="AV751" s="14" t="s">
        <v>82</v>
      </c>
      <c r="AW751" s="14" t="s">
        <v>30</v>
      </c>
      <c r="AX751" s="14" t="s">
        <v>80</v>
      </c>
      <c r="AY751" s="190" t="s">
        <v>185</v>
      </c>
    </row>
    <row r="752" spans="1:65" s="2" customFormat="1" ht="16.5" customHeight="1">
      <c r="A752" s="33"/>
      <c r="B752" s="167"/>
      <c r="C752" s="213" t="s">
        <v>1087</v>
      </c>
      <c r="D752" s="213" t="s">
        <v>454</v>
      </c>
      <c r="E752" s="214" t="s">
        <v>1088</v>
      </c>
      <c r="F752" s="215" t="s">
        <v>1089</v>
      </c>
      <c r="G752" s="216" t="s">
        <v>514</v>
      </c>
      <c r="H752" s="217">
        <v>8</v>
      </c>
      <c r="I752" s="218"/>
      <c r="J752" s="219">
        <f>ROUND(I752*H752,2)</f>
        <v>0</v>
      </c>
      <c r="K752" s="215" t="s">
        <v>1</v>
      </c>
      <c r="L752" s="220"/>
      <c r="M752" s="221" t="s">
        <v>1</v>
      </c>
      <c r="N752" s="222" t="s">
        <v>38</v>
      </c>
      <c r="O752" s="59"/>
      <c r="P752" s="177">
        <f>O752*H752</f>
        <v>0</v>
      </c>
      <c r="Q752" s="177">
        <v>5.0000000000000001E-3</v>
      </c>
      <c r="R752" s="177">
        <f>Q752*H752</f>
        <v>0.04</v>
      </c>
      <c r="S752" s="177">
        <v>0</v>
      </c>
      <c r="T752" s="178">
        <f>S752*H752</f>
        <v>0</v>
      </c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R752" s="179" t="s">
        <v>230</v>
      </c>
      <c r="AT752" s="179" t="s">
        <v>454</v>
      </c>
      <c r="AU752" s="179" t="s">
        <v>82</v>
      </c>
      <c r="AY752" s="18" t="s">
        <v>185</v>
      </c>
      <c r="BE752" s="180">
        <f>IF(N752="základní",J752,0)</f>
        <v>0</v>
      </c>
      <c r="BF752" s="180">
        <f>IF(N752="snížená",J752,0)</f>
        <v>0</v>
      </c>
      <c r="BG752" s="180">
        <f>IF(N752="zákl. přenesená",J752,0)</f>
        <v>0</v>
      </c>
      <c r="BH752" s="180">
        <f>IF(N752="sníž. přenesená",J752,0)</f>
        <v>0</v>
      </c>
      <c r="BI752" s="180">
        <f>IF(N752="nulová",J752,0)</f>
        <v>0</v>
      </c>
      <c r="BJ752" s="18" t="s">
        <v>80</v>
      </c>
      <c r="BK752" s="180">
        <f>ROUND(I752*H752,2)</f>
        <v>0</v>
      </c>
      <c r="BL752" s="18" t="s">
        <v>192</v>
      </c>
      <c r="BM752" s="179" t="s">
        <v>1090</v>
      </c>
    </row>
    <row r="753" spans="1:65" s="13" customFormat="1" ht="22.5">
      <c r="B753" s="181"/>
      <c r="D753" s="182" t="s">
        <v>194</v>
      </c>
      <c r="E753" s="183" t="s">
        <v>1</v>
      </c>
      <c r="F753" s="184" t="s">
        <v>652</v>
      </c>
      <c r="H753" s="183" t="s">
        <v>1</v>
      </c>
      <c r="I753" s="185"/>
      <c r="L753" s="181"/>
      <c r="M753" s="186"/>
      <c r="N753" s="187"/>
      <c r="O753" s="187"/>
      <c r="P753" s="187"/>
      <c r="Q753" s="187"/>
      <c r="R753" s="187"/>
      <c r="S753" s="187"/>
      <c r="T753" s="188"/>
      <c r="AT753" s="183" t="s">
        <v>194</v>
      </c>
      <c r="AU753" s="183" t="s">
        <v>82</v>
      </c>
      <c r="AV753" s="13" t="s">
        <v>80</v>
      </c>
      <c r="AW753" s="13" t="s">
        <v>30</v>
      </c>
      <c r="AX753" s="13" t="s">
        <v>73</v>
      </c>
      <c r="AY753" s="183" t="s">
        <v>185</v>
      </c>
    </row>
    <row r="754" spans="1:65" s="14" customFormat="1" ht="11.25">
      <c r="B754" s="189"/>
      <c r="D754" s="182" t="s">
        <v>194</v>
      </c>
      <c r="E754" s="190" t="s">
        <v>1</v>
      </c>
      <c r="F754" s="191" t="s">
        <v>230</v>
      </c>
      <c r="H754" s="192">
        <v>8</v>
      </c>
      <c r="I754" s="193"/>
      <c r="L754" s="189"/>
      <c r="M754" s="194"/>
      <c r="N754" s="195"/>
      <c r="O754" s="195"/>
      <c r="P754" s="195"/>
      <c r="Q754" s="195"/>
      <c r="R754" s="195"/>
      <c r="S754" s="195"/>
      <c r="T754" s="196"/>
      <c r="AT754" s="190" t="s">
        <v>194</v>
      </c>
      <c r="AU754" s="190" t="s">
        <v>82</v>
      </c>
      <c r="AV754" s="14" t="s">
        <v>82</v>
      </c>
      <c r="AW754" s="14" t="s">
        <v>30</v>
      </c>
      <c r="AX754" s="14" t="s">
        <v>80</v>
      </c>
      <c r="AY754" s="190" t="s">
        <v>185</v>
      </c>
    </row>
    <row r="755" spans="1:65" s="2" customFormat="1" ht="16.5" customHeight="1">
      <c r="A755" s="33"/>
      <c r="B755" s="167"/>
      <c r="C755" s="168" t="s">
        <v>1091</v>
      </c>
      <c r="D755" s="168" t="s">
        <v>187</v>
      </c>
      <c r="E755" s="169" t="s">
        <v>1092</v>
      </c>
      <c r="F755" s="170" t="s">
        <v>1093</v>
      </c>
      <c r="G755" s="171" t="s">
        <v>514</v>
      </c>
      <c r="H755" s="172">
        <v>26</v>
      </c>
      <c r="I755" s="173"/>
      <c r="J755" s="174">
        <f>ROUND(I755*H755,2)</f>
        <v>0</v>
      </c>
      <c r="K755" s="170" t="s">
        <v>191</v>
      </c>
      <c r="L755" s="34"/>
      <c r="M755" s="175" t="s">
        <v>1</v>
      </c>
      <c r="N755" s="176" t="s">
        <v>38</v>
      </c>
      <c r="O755" s="59"/>
      <c r="P755" s="177">
        <f>O755*H755</f>
        <v>0</v>
      </c>
      <c r="Q755" s="177">
        <v>6.3829999999999998E-2</v>
      </c>
      <c r="R755" s="177">
        <f>Q755*H755</f>
        <v>1.6595800000000001</v>
      </c>
      <c r="S755" s="177">
        <v>0</v>
      </c>
      <c r="T755" s="178">
        <f>S755*H755</f>
        <v>0</v>
      </c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R755" s="179" t="s">
        <v>192</v>
      </c>
      <c r="AT755" s="179" t="s">
        <v>187</v>
      </c>
      <c r="AU755" s="179" t="s">
        <v>82</v>
      </c>
      <c r="AY755" s="18" t="s">
        <v>185</v>
      </c>
      <c r="BE755" s="180">
        <f>IF(N755="základní",J755,0)</f>
        <v>0</v>
      </c>
      <c r="BF755" s="180">
        <f>IF(N755="snížená",J755,0)</f>
        <v>0</v>
      </c>
      <c r="BG755" s="180">
        <f>IF(N755="zákl. přenesená",J755,0)</f>
        <v>0</v>
      </c>
      <c r="BH755" s="180">
        <f>IF(N755="sníž. přenesená",J755,0)</f>
        <v>0</v>
      </c>
      <c r="BI755" s="180">
        <f>IF(N755="nulová",J755,0)</f>
        <v>0</v>
      </c>
      <c r="BJ755" s="18" t="s">
        <v>80</v>
      </c>
      <c r="BK755" s="180">
        <f>ROUND(I755*H755,2)</f>
        <v>0</v>
      </c>
      <c r="BL755" s="18" t="s">
        <v>192</v>
      </c>
      <c r="BM755" s="179" t="s">
        <v>1094</v>
      </c>
    </row>
    <row r="756" spans="1:65" s="13" customFormat="1" ht="22.5">
      <c r="B756" s="181"/>
      <c r="D756" s="182" t="s">
        <v>194</v>
      </c>
      <c r="E756" s="183" t="s">
        <v>1</v>
      </c>
      <c r="F756" s="184" t="s">
        <v>652</v>
      </c>
      <c r="H756" s="183" t="s">
        <v>1</v>
      </c>
      <c r="I756" s="185"/>
      <c r="L756" s="181"/>
      <c r="M756" s="186"/>
      <c r="N756" s="187"/>
      <c r="O756" s="187"/>
      <c r="P756" s="187"/>
      <c r="Q756" s="187"/>
      <c r="R756" s="187"/>
      <c r="S756" s="187"/>
      <c r="T756" s="188"/>
      <c r="AT756" s="183" t="s">
        <v>194</v>
      </c>
      <c r="AU756" s="183" t="s">
        <v>82</v>
      </c>
      <c r="AV756" s="13" t="s">
        <v>80</v>
      </c>
      <c r="AW756" s="13" t="s">
        <v>30</v>
      </c>
      <c r="AX756" s="13" t="s">
        <v>73</v>
      </c>
      <c r="AY756" s="183" t="s">
        <v>185</v>
      </c>
    </row>
    <row r="757" spans="1:65" s="14" customFormat="1" ht="11.25">
      <c r="B757" s="189"/>
      <c r="D757" s="182" t="s">
        <v>194</v>
      </c>
      <c r="E757" s="190" t="s">
        <v>1</v>
      </c>
      <c r="F757" s="191" t="s">
        <v>352</v>
      </c>
      <c r="H757" s="192">
        <v>26</v>
      </c>
      <c r="I757" s="193"/>
      <c r="L757" s="189"/>
      <c r="M757" s="194"/>
      <c r="N757" s="195"/>
      <c r="O757" s="195"/>
      <c r="P757" s="195"/>
      <c r="Q757" s="195"/>
      <c r="R757" s="195"/>
      <c r="S757" s="195"/>
      <c r="T757" s="196"/>
      <c r="AT757" s="190" t="s">
        <v>194</v>
      </c>
      <c r="AU757" s="190" t="s">
        <v>82</v>
      </c>
      <c r="AV757" s="14" t="s">
        <v>82</v>
      </c>
      <c r="AW757" s="14" t="s">
        <v>30</v>
      </c>
      <c r="AX757" s="14" t="s">
        <v>80</v>
      </c>
      <c r="AY757" s="190" t="s">
        <v>185</v>
      </c>
    </row>
    <row r="758" spans="1:65" s="2" customFormat="1" ht="16.5" customHeight="1">
      <c r="A758" s="33"/>
      <c r="B758" s="167"/>
      <c r="C758" s="213" t="s">
        <v>1095</v>
      </c>
      <c r="D758" s="213" t="s">
        <v>454</v>
      </c>
      <c r="E758" s="214" t="s">
        <v>1096</v>
      </c>
      <c r="F758" s="215" t="s">
        <v>1097</v>
      </c>
      <c r="G758" s="216" t="s">
        <v>514</v>
      </c>
      <c r="H758" s="217">
        <v>26</v>
      </c>
      <c r="I758" s="218"/>
      <c r="J758" s="219">
        <f>ROUND(I758*H758,2)</f>
        <v>0</v>
      </c>
      <c r="K758" s="215" t="s">
        <v>191</v>
      </c>
      <c r="L758" s="220"/>
      <c r="M758" s="221" t="s">
        <v>1</v>
      </c>
      <c r="N758" s="222" t="s">
        <v>38</v>
      </c>
      <c r="O758" s="59"/>
      <c r="P758" s="177">
        <f>O758*H758</f>
        <v>0</v>
      </c>
      <c r="Q758" s="177">
        <v>7.3000000000000001E-3</v>
      </c>
      <c r="R758" s="177">
        <f>Q758*H758</f>
        <v>0.1898</v>
      </c>
      <c r="S758" s="177">
        <v>0</v>
      </c>
      <c r="T758" s="178">
        <f>S758*H758</f>
        <v>0</v>
      </c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R758" s="179" t="s">
        <v>230</v>
      </c>
      <c r="AT758" s="179" t="s">
        <v>454</v>
      </c>
      <c r="AU758" s="179" t="s">
        <v>82</v>
      </c>
      <c r="AY758" s="18" t="s">
        <v>185</v>
      </c>
      <c r="BE758" s="180">
        <f>IF(N758="základní",J758,0)</f>
        <v>0</v>
      </c>
      <c r="BF758" s="180">
        <f>IF(N758="snížená",J758,0)</f>
        <v>0</v>
      </c>
      <c r="BG758" s="180">
        <f>IF(N758="zákl. přenesená",J758,0)</f>
        <v>0</v>
      </c>
      <c r="BH758" s="180">
        <f>IF(N758="sníž. přenesená",J758,0)</f>
        <v>0</v>
      </c>
      <c r="BI758" s="180">
        <f>IF(N758="nulová",J758,0)</f>
        <v>0</v>
      </c>
      <c r="BJ758" s="18" t="s">
        <v>80</v>
      </c>
      <c r="BK758" s="180">
        <f>ROUND(I758*H758,2)</f>
        <v>0</v>
      </c>
      <c r="BL758" s="18" t="s">
        <v>192</v>
      </c>
      <c r="BM758" s="179" t="s">
        <v>1098</v>
      </c>
    </row>
    <row r="759" spans="1:65" s="13" customFormat="1" ht="22.5">
      <c r="B759" s="181"/>
      <c r="D759" s="182" t="s">
        <v>194</v>
      </c>
      <c r="E759" s="183" t="s">
        <v>1</v>
      </c>
      <c r="F759" s="184" t="s">
        <v>652</v>
      </c>
      <c r="H759" s="183" t="s">
        <v>1</v>
      </c>
      <c r="I759" s="185"/>
      <c r="L759" s="181"/>
      <c r="M759" s="186"/>
      <c r="N759" s="187"/>
      <c r="O759" s="187"/>
      <c r="P759" s="187"/>
      <c r="Q759" s="187"/>
      <c r="R759" s="187"/>
      <c r="S759" s="187"/>
      <c r="T759" s="188"/>
      <c r="AT759" s="183" t="s">
        <v>194</v>
      </c>
      <c r="AU759" s="183" t="s">
        <v>82</v>
      </c>
      <c r="AV759" s="13" t="s">
        <v>80</v>
      </c>
      <c r="AW759" s="13" t="s">
        <v>30</v>
      </c>
      <c r="AX759" s="13" t="s">
        <v>73</v>
      </c>
      <c r="AY759" s="183" t="s">
        <v>185</v>
      </c>
    </row>
    <row r="760" spans="1:65" s="14" customFormat="1" ht="11.25">
      <c r="B760" s="189"/>
      <c r="D760" s="182" t="s">
        <v>194</v>
      </c>
      <c r="E760" s="190" t="s">
        <v>1</v>
      </c>
      <c r="F760" s="191" t="s">
        <v>352</v>
      </c>
      <c r="H760" s="192">
        <v>26</v>
      </c>
      <c r="I760" s="193"/>
      <c r="L760" s="189"/>
      <c r="M760" s="194"/>
      <c r="N760" s="195"/>
      <c r="O760" s="195"/>
      <c r="P760" s="195"/>
      <c r="Q760" s="195"/>
      <c r="R760" s="195"/>
      <c r="S760" s="195"/>
      <c r="T760" s="196"/>
      <c r="AT760" s="190" t="s">
        <v>194</v>
      </c>
      <c r="AU760" s="190" t="s">
        <v>82</v>
      </c>
      <c r="AV760" s="14" t="s">
        <v>82</v>
      </c>
      <c r="AW760" s="14" t="s">
        <v>30</v>
      </c>
      <c r="AX760" s="14" t="s">
        <v>80</v>
      </c>
      <c r="AY760" s="190" t="s">
        <v>185</v>
      </c>
    </row>
    <row r="761" spans="1:65" s="2" customFormat="1" ht="16.5" customHeight="1">
      <c r="A761" s="33"/>
      <c r="B761" s="167"/>
      <c r="C761" s="168" t="s">
        <v>1099</v>
      </c>
      <c r="D761" s="168" t="s">
        <v>187</v>
      </c>
      <c r="E761" s="169" t="s">
        <v>1100</v>
      </c>
      <c r="F761" s="170" t="s">
        <v>1101</v>
      </c>
      <c r="G761" s="171" t="s">
        <v>514</v>
      </c>
      <c r="H761" s="172">
        <v>19</v>
      </c>
      <c r="I761" s="173"/>
      <c r="J761" s="174">
        <f>ROUND(I761*H761,2)</f>
        <v>0</v>
      </c>
      <c r="K761" s="170" t="s">
        <v>191</v>
      </c>
      <c r="L761" s="34"/>
      <c r="M761" s="175" t="s">
        <v>1</v>
      </c>
      <c r="N761" s="176" t="s">
        <v>38</v>
      </c>
      <c r="O761" s="59"/>
      <c r="P761" s="177">
        <f>O761*H761</f>
        <v>0</v>
      </c>
      <c r="Q761" s="177">
        <v>0.12303</v>
      </c>
      <c r="R761" s="177">
        <f>Q761*H761</f>
        <v>2.3375699999999999</v>
      </c>
      <c r="S761" s="177">
        <v>0</v>
      </c>
      <c r="T761" s="178">
        <f>S761*H761</f>
        <v>0</v>
      </c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R761" s="179" t="s">
        <v>192</v>
      </c>
      <c r="AT761" s="179" t="s">
        <v>187</v>
      </c>
      <c r="AU761" s="179" t="s">
        <v>82</v>
      </c>
      <c r="AY761" s="18" t="s">
        <v>185</v>
      </c>
      <c r="BE761" s="180">
        <f>IF(N761="základní",J761,0)</f>
        <v>0</v>
      </c>
      <c r="BF761" s="180">
        <f>IF(N761="snížená",J761,0)</f>
        <v>0</v>
      </c>
      <c r="BG761" s="180">
        <f>IF(N761="zákl. přenesená",J761,0)</f>
        <v>0</v>
      </c>
      <c r="BH761" s="180">
        <f>IF(N761="sníž. přenesená",J761,0)</f>
        <v>0</v>
      </c>
      <c r="BI761" s="180">
        <f>IF(N761="nulová",J761,0)</f>
        <v>0</v>
      </c>
      <c r="BJ761" s="18" t="s">
        <v>80</v>
      </c>
      <c r="BK761" s="180">
        <f>ROUND(I761*H761,2)</f>
        <v>0</v>
      </c>
      <c r="BL761" s="18" t="s">
        <v>192</v>
      </c>
      <c r="BM761" s="179" t="s">
        <v>1102</v>
      </c>
    </row>
    <row r="762" spans="1:65" s="13" customFormat="1" ht="22.5">
      <c r="B762" s="181"/>
      <c r="D762" s="182" t="s">
        <v>194</v>
      </c>
      <c r="E762" s="183" t="s">
        <v>1</v>
      </c>
      <c r="F762" s="184" t="s">
        <v>652</v>
      </c>
      <c r="H762" s="183" t="s">
        <v>1</v>
      </c>
      <c r="I762" s="185"/>
      <c r="L762" s="181"/>
      <c r="M762" s="186"/>
      <c r="N762" s="187"/>
      <c r="O762" s="187"/>
      <c r="P762" s="187"/>
      <c r="Q762" s="187"/>
      <c r="R762" s="187"/>
      <c r="S762" s="187"/>
      <c r="T762" s="188"/>
      <c r="AT762" s="183" t="s">
        <v>194</v>
      </c>
      <c r="AU762" s="183" t="s">
        <v>82</v>
      </c>
      <c r="AV762" s="13" t="s">
        <v>80</v>
      </c>
      <c r="AW762" s="13" t="s">
        <v>30</v>
      </c>
      <c r="AX762" s="13" t="s">
        <v>73</v>
      </c>
      <c r="AY762" s="183" t="s">
        <v>185</v>
      </c>
    </row>
    <row r="763" spans="1:65" s="14" customFormat="1" ht="11.25">
      <c r="B763" s="189"/>
      <c r="D763" s="182" t="s">
        <v>194</v>
      </c>
      <c r="E763" s="190" t="s">
        <v>1</v>
      </c>
      <c r="F763" s="191" t="s">
        <v>1103</v>
      </c>
      <c r="H763" s="192">
        <v>19</v>
      </c>
      <c r="I763" s="193"/>
      <c r="L763" s="189"/>
      <c r="M763" s="194"/>
      <c r="N763" s="195"/>
      <c r="O763" s="195"/>
      <c r="P763" s="195"/>
      <c r="Q763" s="195"/>
      <c r="R763" s="195"/>
      <c r="S763" s="195"/>
      <c r="T763" s="196"/>
      <c r="AT763" s="190" t="s">
        <v>194</v>
      </c>
      <c r="AU763" s="190" t="s">
        <v>82</v>
      </c>
      <c r="AV763" s="14" t="s">
        <v>82</v>
      </c>
      <c r="AW763" s="14" t="s">
        <v>30</v>
      </c>
      <c r="AX763" s="14" t="s">
        <v>80</v>
      </c>
      <c r="AY763" s="190" t="s">
        <v>185</v>
      </c>
    </row>
    <row r="764" spans="1:65" s="2" customFormat="1" ht="16.5" customHeight="1">
      <c r="A764" s="33"/>
      <c r="B764" s="167"/>
      <c r="C764" s="213" t="s">
        <v>1104</v>
      </c>
      <c r="D764" s="213" t="s">
        <v>454</v>
      </c>
      <c r="E764" s="214" t="s">
        <v>1105</v>
      </c>
      <c r="F764" s="215" t="s">
        <v>1106</v>
      </c>
      <c r="G764" s="216" t="s">
        <v>514</v>
      </c>
      <c r="H764" s="217">
        <v>19</v>
      </c>
      <c r="I764" s="218"/>
      <c r="J764" s="219">
        <f>ROUND(I764*H764,2)</f>
        <v>0</v>
      </c>
      <c r="K764" s="215" t="s">
        <v>191</v>
      </c>
      <c r="L764" s="220"/>
      <c r="M764" s="221" t="s">
        <v>1</v>
      </c>
      <c r="N764" s="222" t="s">
        <v>38</v>
      </c>
      <c r="O764" s="59"/>
      <c r="P764" s="177">
        <f>O764*H764</f>
        <v>0</v>
      </c>
      <c r="Q764" s="177">
        <v>1.3299999999999999E-2</v>
      </c>
      <c r="R764" s="177">
        <f>Q764*H764</f>
        <v>0.25269999999999998</v>
      </c>
      <c r="S764" s="177">
        <v>0</v>
      </c>
      <c r="T764" s="178">
        <f>S764*H764</f>
        <v>0</v>
      </c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R764" s="179" t="s">
        <v>230</v>
      </c>
      <c r="AT764" s="179" t="s">
        <v>454</v>
      </c>
      <c r="AU764" s="179" t="s">
        <v>82</v>
      </c>
      <c r="AY764" s="18" t="s">
        <v>185</v>
      </c>
      <c r="BE764" s="180">
        <f>IF(N764="základní",J764,0)</f>
        <v>0</v>
      </c>
      <c r="BF764" s="180">
        <f>IF(N764="snížená",J764,0)</f>
        <v>0</v>
      </c>
      <c r="BG764" s="180">
        <f>IF(N764="zákl. přenesená",J764,0)</f>
        <v>0</v>
      </c>
      <c r="BH764" s="180">
        <f>IF(N764="sníž. přenesená",J764,0)</f>
        <v>0</v>
      </c>
      <c r="BI764" s="180">
        <f>IF(N764="nulová",J764,0)</f>
        <v>0</v>
      </c>
      <c r="BJ764" s="18" t="s">
        <v>80</v>
      </c>
      <c r="BK764" s="180">
        <f>ROUND(I764*H764,2)</f>
        <v>0</v>
      </c>
      <c r="BL764" s="18" t="s">
        <v>192</v>
      </c>
      <c r="BM764" s="179" t="s">
        <v>1107</v>
      </c>
    </row>
    <row r="765" spans="1:65" s="13" customFormat="1" ht="22.5">
      <c r="B765" s="181"/>
      <c r="D765" s="182" t="s">
        <v>194</v>
      </c>
      <c r="E765" s="183" t="s">
        <v>1</v>
      </c>
      <c r="F765" s="184" t="s">
        <v>652</v>
      </c>
      <c r="H765" s="183" t="s">
        <v>1</v>
      </c>
      <c r="I765" s="185"/>
      <c r="L765" s="181"/>
      <c r="M765" s="186"/>
      <c r="N765" s="187"/>
      <c r="O765" s="187"/>
      <c r="P765" s="187"/>
      <c r="Q765" s="187"/>
      <c r="R765" s="187"/>
      <c r="S765" s="187"/>
      <c r="T765" s="188"/>
      <c r="AT765" s="183" t="s">
        <v>194</v>
      </c>
      <c r="AU765" s="183" t="s">
        <v>82</v>
      </c>
      <c r="AV765" s="13" t="s">
        <v>80</v>
      </c>
      <c r="AW765" s="13" t="s">
        <v>30</v>
      </c>
      <c r="AX765" s="13" t="s">
        <v>73</v>
      </c>
      <c r="AY765" s="183" t="s">
        <v>185</v>
      </c>
    </row>
    <row r="766" spans="1:65" s="14" customFormat="1" ht="11.25">
      <c r="B766" s="189"/>
      <c r="D766" s="182" t="s">
        <v>194</v>
      </c>
      <c r="E766" s="190" t="s">
        <v>1</v>
      </c>
      <c r="F766" s="191" t="s">
        <v>1103</v>
      </c>
      <c r="H766" s="192">
        <v>19</v>
      </c>
      <c r="I766" s="193"/>
      <c r="L766" s="189"/>
      <c r="M766" s="194"/>
      <c r="N766" s="195"/>
      <c r="O766" s="195"/>
      <c r="P766" s="195"/>
      <c r="Q766" s="195"/>
      <c r="R766" s="195"/>
      <c r="S766" s="195"/>
      <c r="T766" s="196"/>
      <c r="AT766" s="190" t="s">
        <v>194</v>
      </c>
      <c r="AU766" s="190" t="s">
        <v>82</v>
      </c>
      <c r="AV766" s="14" t="s">
        <v>82</v>
      </c>
      <c r="AW766" s="14" t="s">
        <v>30</v>
      </c>
      <c r="AX766" s="14" t="s">
        <v>80</v>
      </c>
      <c r="AY766" s="190" t="s">
        <v>185</v>
      </c>
    </row>
    <row r="767" spans="1:65" s="2" customFormat="1" ht="16.5" customHeight="1">
      <c r="A767" s="33"/>
      <c r="B767" s="167"/>
      <c r="C767" s="213" t="s">
        <v>1108</v>
      </c>
      <c r="D767" s="213" t="s">
        <v>454</v>
      </c>
      <c r="E767" s="214" t="s">
        <v>1109</v>
      </c>
      <c r="F767" s="215" t="s">
        <v>1110</v>
      </c>
      <c r="G767" s="216" t="s">
        <v>514</v>
      </c>
      <c r="H767" s="217">
        <v>45</v>
      </c>
      <c r="I767" s="218"/>
      <c r="J767" s="219">
        <f>ROUND(I767*H767,2)</f>
        <v>0</v>
      </c>
      <c r="K767" s="215" t="s">
        <v>1</v>
      </c>
      <c r="L767" s="220"/>
      <c r="M767" s="221" t="s">
        <v>1</v>
      </c>
      <c r="N767" s="222" t="s">
        <v>38</v>
      </c>
      <c r="O767" s="59"/>
      <c r="P767" s="177">
        <f>O767*H767</f>
        <v>0</v>
      </c>
      <c r="Q767" s="177">
        <v>5.0000000000000001E-3</v>
      </c>
      <c r="R767" s="177">
        <f>Q767*H767</f>
        <v>0.22500000000000001</v>
      </c>
      <c r="S767" s="177">
        <v>0</v>
      </c>
      <c r="T767" s="178">
        <f>S767*H767</f>
        <v>0</v>
      </c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R767" s="179" t="s">
        <v>230</v>
      </c>
      <c r="AT767" s="179" t="s">
        <v>454</v>
      </c>
      <c r="AU767" s="179" t="s">
        <v>82</v>
      </c>
      <c r="AY767" s="18" t="s">
        <v>185</v>
      </c>
      <c r="BE767" s="180">
        <f>IF(N767="základní",J767,0)</f>
        <v>0</v>
      </c>
      <c r="BF767" s="180">
        <f>IF(N767="snížená",J767,0)</f>
        <v>0</v>
      </c>
      <c r="BG767" s="180">
        <f>IF(N767="zákl. přenesená",J767,0)</f>
        <v>0</v>
      </c>
      <c r="BH767" s="180">
        <f>IF(N767="sníž. přenesená",J767,0)</f>
        <v>0</v>
      </c>
      <c r="BI767" s="180">
        <f>IF(N767="nulová",J767,0)</f>
        <v>0</v>
      </c>
      <c r="BJ767" s="18" t="s">
        <v>80</v>
      </c>
      <c r="BK767" s="180">
        <f>ROUND(I767*H767,2)</f>
        <v>0</v>
      </c>
      <c r="BL767" s="18" t="s">
        <v>192</v>
      </c>
      <c r="BM767" s="179" t="s">
        <v>1111</v>
      </c>
    </row>
    <row r="768" spans="1:65" s="13" customFormat="1" ht="22.5">
      <c r="B768" s="181"/>
      <c r="D768" s="182" t="s">
        <v>194</v>
      </c>
      <c r="E768" s="183" t="s">
        <v>1</v>
      </c>
      <c r="F768" s="184" t="s">
        <v>652</v>
      </c>
      <c r="H768" s="183" t="s">
        <v>1</v>
      </c>
      <c r="I768" s="185"/>
      <c r="L768" s="181"/>
      <c r="M768" s="186"/>
      <c r="N768" s="187"/>
      <c r="O768" s="187"/>
      <c r="P768" s="187"/>
      <c r="Q768" s="187"/>
      <c r="R768" s="187"/>
      <c r="S768" s="187"/>
      <c r="T768" s="188"/>
      <c r="AT768" s="183" t="s">
        <v>194</v>
      </c>
      <c r="AU768" s="183" t="s">
        <v>82</v>
      </c>
      <c r="AV768" s="13" t="s">
        <v>80</v>
      </c>
      <c r="AW768" s="13" t="s">
        <v>30</v>
      </c>
      <c r="AX768" s="13" t="s">
        <v>73</v>
      </c>
      <c r="AY768" s="183" t="s">
        <v>185</v>
      </c>
    </row>
    <row r="769" spans="1:65" s="14" customFormat="1" ht="11.25">
      <c r="B769" s="189"/>
      <c r="D769" s="182" t="s">
        <v>194</v>
      </c>
      <c r="E769" s="190" t="s">
        <v>1</v>
      </c>
      <c r="F769" s="191" t="s">
        <v>1112</v>
      </c>
      <c r="H769" s="192">
        <v>45</v>
      </c>
      <c r="I769" s="193"/>
      <c r="L769" s="189"/>
      <c r="M769" s="194"/>
      <c r="N769" s="195"/>
      <c r="O769" s="195"/>
      <c r="P769" s="195"/>
      <c r="Q769" s="195"/>
      <c r="R769" s="195"/>
      <c r="S769" s="195"/>
      <c r="T769" s="196"/>
      <c r="AT769" s="190" t="s">
        <v>194</v>
      </c>
      <c r="AU769" s="190" t="s">
        <v>82</v>
      </c>
      <c r="AV769" s="14" t="s">
        <v>82</v>
      </c>
      <c r="AW769" s="14" t="s">
        <v>30</v>
      </c>
      <c r="AX769" s="14" t="s">
        <v>80</v>
      </c>
      <c r="AY769" s="190" t="s">
        <v>185</v>
      </c>
    </row>
    <row r="770" spans="1:65" s="2" customFormat="1" ht="16.5" customHeight="1">
      <c r="A770" s="33"/>
      <c r="B770" s="167"/>
      <c r="C770" s="168" t="s">
        <v>1113</v>
      </c>
      <c r="D770" s="168" t="s">
        <v>187</v>
      </c>
      <c r="E770" s="169" t="s">
        <v>1114</v>
      </c>
      <c r="F770" s="170" t="s">
        <v>1115</v>
      </c>
      <c r="G770" s="171" t="s">
        <v>514</v>
      </c>
      <c r="H770" s="172">
        <v>3</v>
      </c>
      <c r="I770" s="173"/>
      <c r="J770" s="174">
        <f>ROUND(I770*H770,2)</f>
        <v>0</v>
      </c>
      <c r="K770" s="170" t="s">
        <v>1</v>
      </c>
      <c r="L770" s="34"/>
      <c r="M770" s="175" t="s">
        <v>1</v>
      </c>
      <c r="N770" s="176" t="s">
        <v>38</v>
      </c>
      <c r="O770" s="59"/>
      <c r="P770" s="177">
        <f>O770*H770</f>
        <v>0</v>
      </c>
      <c r="Q770" s="177">
        <v>0</v>
      </c>
      <c r="R770" s="177">
        <f>Q770*H770</f>
        <v>0</v>
      </c>
      <c r="S770" s="177">
        <v>1.7299999999999999E-2</v>
      </c>
      <c r="T770" s="178">
        <f>S770*H770</f>
        <v>5.1900000000000002E-2</v>
      </c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R770" s="179" t="s">
        <v>192</v>
      </c>
      <c r="AT770" s="179" t="s">
        <v>187</v>
      </c>
      <c r="AU770" s="179" t="s">
        <v>82</v>
      </c>
      <c r="AY770" s="18" t="s">
        <v>185</v>
      </c>
      <c r="BE770" s="180">
        <f>IF(N770="základní",J770,0)</f>
        <v>0</v>
      </c>
      <c r="BF770" s="180">
        <f>IF(N770="snížená",J770,0)</f>
        <v>0</v>
      </c>
      <c r="BG770" s="180">
        <f>IF(N770="zákl. přenesená",J770,0)</f>
        <v>0</v>
      </c>
      <c r="BH770" s="180">
        <f>IF(N770="sníž. přenesená",J770,0)</f>
        <v>0</v>
      </c>
      <c r="BI770" s="180">
        <f>IF(N770="nulová",J770,0)</f>
        <v>0</v>
      </c>
      <c r="BJ770" s="18" t="s">
        <v>80</v>
      </c>
      <c r="BK770" s="180">
        <f>ROUND(I770*H770,2)</f>
        <v>0</v>
      </c>
      <c r="BL770" s="18" t="s">
        <v>192</v>
      </c>
      <c r="BM770" s="179" t="s">
        <v>1116</v>
      </c>
    </row>
    <row r="771" spans="1:65" s="13" customFormat="1" ht="11.25">
      <c r="B771" s="181"/>
      <c r="D771" s="182" t="s">
        <v>194</v>
      </c>
      <c r="E771" s="183" t="s">
        <v>1</v>
      </c>
      <c r="F771" s="184" t="s">
        <v>200</v>
      </c>
      <c r="H771" s="183" t="s">
        <v>1</v>
      </c>
      <c r="I771" s="185"/>
      <c r="L771" s="181"/>
      <c r="M771" s="186"/>
      <c r="N771" s="187"/>
      <c r="O771" s="187"/>
      <c r="P771" s="187"/>
      <c r="Q771" s="187"/>
      <c r="R771" s="187"/>
      <c r="S771" s="187"/>
      <c r="T771" s="188"/>
      <c r="AT771" s="183" t="s">
        <v>194</v>
      </c>
      <c r="AU771" s="183" t="s">
        <v>82</v>
      </c>
      <c r="AV771" s="13" t="s">
        <v>80</v>
      </c>
      <c r="AW771" s="13" t="s">
        <v>30</v>
      </c>
      <c r="AX771" s="13" t="s">
        <v>73</v>
      </c>
      <c r="AY771" s="183" t="s">
        <v>185</v>
      </c>
    </row>
    <row r="772" spans="1:65" s="14" customFormat="1" ht="11.25">
      <c r="B772" s="189"/>
      <c r="D772" s="182" t="s">
        <v>194</v>
      </c>
      <c r="E772" s="190" t="s">
        <v>1</v>
      </c>
      <c r="F772" s="191" t="s">
        <v>202</v>
      </c>
      <c r="H772" s="192">
        <v>3</v>
      </c>
      <c r="I772" s="193"/>
      <c r="L772" s="189"/>
      <c r="M772" s="194"/>
      <c r="N772" s="195"/>
      <c r="O772" s="195"/>
      <c r="P772" s="195"/>
      <c r="Q772" s="195"/>
      <c r="R772" s="195"/>
      <c r="S772" s="195"/>
      <c r="T772" s="196"/>
      <c r="AT772" s="190" t="s">
        <v>194</v>
      </c>
      <c r="AU772" s="190" t="s">
        <v>82</v>
      </c>
      <c r="AV772" s="14" t="s">
        <v>82</v>
      </c>
      <c r="AW772" s="14" t="s">
        <v>30</v>
      </c>
      <c r="AX772" s="14" t="s">
        <v>80</v>
      </c>
      <c r="AY772" s="190" t="s">
        <v>185</v>
      </c>
    </row>
    <row r="773" spans="1:65" s="2" customFormat="1" ht="16.5" customHeight="1">
      <c r="A773" s="33"/>
      <c r="B773" s="167"/>
      <c r="C773" s="168" t="s">
        <v>1117</v>
      </c>
      <c r="D773" s="168" t="s">
        <v>187</v>
      </c>
      <c r="E773" s="169" t="s">
        <v>1118</v>
      </c>
      <c r="F773" s="170" t="s">
        <v>1119</v>
      </c>
      <c r="G773" s="171" t="s">
        <v>514</v>
      </c>
      <c r="H773" s="172">
        <v>5</v>
      </c>
      <c r="I773" s="173"/>
      <c r="J773" s="174">
        <f>ROUND(I773*H773,2)</f>
        <v>0</v>
      </c>
      <c r="K773" s="170" t="s">
        <v>1</v>
      </c>
      <c r="L773" s="34"/>
      <c r="M773" s="175" t="s">
        <v>1</v>
      </c>
      <c r="N773" s="176" t="s">
        <v>38</v>
      </c>
      <c r="O773" s="59"/>
      <c r="P773" s="177">
        <f>O773*H773</f>
        <v>0</v>
      </c>
      <c r="Q773" s="177">
        <v>0</v>
      </c>
      <c r="R773" s="177">
        <f>Q773*H773</f>
        <v>0</v>
      </c>
      <c r="S773" s="177">
        <v>1.7299999999999999E-2</v>
      </c>
      <c r="T773" s="178">
        <f>S773*H773</f>
        <v>8.6499999999999994E-2</v>
      </c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R773" s="179" t="s">
        <v>192</v>
      </c>
      <c r="AT773" s="179" t="s">
        <v>187</v>
      </c>
      <c r="AU773" s="179" t="s">
        <v>82</v>
      </c>
      <c r="AY773" s="18" t="s">
        <v>185</v>
      </c>
      <c r="BE773" s="180">
        <f>IF(N773="základní",J773,0)</f>
        <v>0</v>
      </c>
      <c r="BF773" s="180">
        <f>IF(N773="snížená",J773,0)</f>
        <v>0</v>
      </c>
      <c r="BG773" s="180">
        <f>IF(N773="zákl. přenesená",J773,0)</f>
        <v>0</v>
      </c>
      <c r="BH773" s="180">
        <f>IF(N773="sníž. přenesená",J773,0)</f>
        <v>0</v>
      </c>
      <c r="BI773" s="180">
        <f>IF(N773="nulová",J773,0)</f>
        <v>0</v>
      </c>
      <c r="BJ773" s="18" t="s">
        <v>80</v>
      </c>
      <c r="BK773" s="180">
        <f>ROUND(I773*H773,2)</f>
        <v>0</v>
      </c>
      <c r="BL773" s="18" t="s">
        <v>192</v>
      </c>
      <c r="BM773" s="179" t="s">
        <v>1120</v>
      </c>
    </row>
    <row r="774" spans="1:65" s="13" customFormat="1" ht="11.25">
      <c r="B774" s="181"/>
      <c r="D774" s="182" t="s">
        <v>194</v>
      </c>
      <c r="E774" s="183" t="s">
        <v>1</v>
      </c>
      <c r="F774" s="184" t="s">
        <v>200</v>
      </c>
      <c r="H774" s="183" t="s">
        <v>1</v>
      </c>
      <c r="I774" s="185"/>
      <c r="L774" s="181"/>
      <c r="M774" s="186"/>
      <c r="N774" s="187"/>
      <c r="O774" s="187"/>
      <c r="P774" s="187"/>
      <c r="Q774" s="187"/>
      <c r="R774" s="187"/>
      <c r="S774" s="187"/>
      <c r="T774" s="188"/>
      <c r="AT774" s="183" t="s">
        <v>194</v>
      </c>
      <c r="AU774" s="183" t="s">
        <v>82</v>
      </c>
      <c r="AV774" s="13" t="s">
        <v>80</v>
      </c>
      <c r="AW774" s="13" t="s">
        <v>30</v>
      </c>
      <c r="AX774" s="13" t="s">
        <v>73</v>
      </c>
      <c r="AY774" s="183" t="s">
        <v>185</v>
      </c>
    </row>
    <row r="775" spans="1:65" s="14" customFormat="1" ht="11.25">
      <c r="B775" s="189"/>
      <c r="D775" s="182" t="s">
        <v>194</v>
      </c>
      <c r="E775" s="190" t="s">
        <v>1</v>
      </c>
      <c r="F775" s="191" t="s">
        <v>104</v>
      </c>
      <c r="H775" s="192">
        <v>5</v>
      </c>
      <c r="I775" s="193"/>
      <c r="L775" s="189"/>
      <c r="M775" s="194"/>
      <c r="N775" s="195"/>
      <c r="O775" s="195"/>
      <c r="P775" s="195"/>
      <c r="Q775" s="195"/>
      <c r="R775" s="195"/>
      <c r="S775" s="195"/>
      <c r="T775" s="196"/>
      <c r="AT775" s="190" t="s">
        <v>194</v>
      </c>
      <c r="AU775" s="190" t="s">
        <v>82</v>
      </c>
      <c r="AV775" s="14" t="s">
        <v>82</v>
      </c>
      <c r="AW775" s="14" t="s">
        <v>30</v>
      </c>
      <c r="AX775" s="14" t="s">
        <v>80</v>
      </c>
      <c r="AY775" s="190" t="s">
        <v>185</v>
      </c>
    </row>
    <row r="776" spans="1:65" s="2" customFormat="1" ht="16.5" customHeight="1">
      <c r="A776" s="33"/>
      <c r="B776" s="167"/>
      <c r="C776" s="168" t="s">
        <v>1121</v>
      </c>
      <c r="D776" s="168" t="s">
        <v>187</v>
      </c>
      <c r="E776" s="169" t="s">
        <v>1122</v>
      </c>
      <c r="F776" s="170" t="s">
        <v>1123</v>
      </c>
      <c r="G776" s="171" t="s">
        <v>220</v>
      </c>
      <c r="H776" s="172">
        <v>531</v>
      </c>
      <c r="I776" s="173"/>
      <c r="J776" s="174">
        <f>ROUND(I776*H776,2)</f>
        <v>0</v>
      </c>
      <c r="K776" s="170" t="s">
        <v>191</v>
      </c>
      <c r="L776" s="34"/>
      <c r="M776" s="175" t="s">
        <v>1</v>
      </c>
      <c r="N776" s="176" t="s">
        <v>38</v>
      </c>
      <c r="O776" s="59"/>
      <c r="P776" s="177">
        <f>O776*H776</f>
        <v>0</v>
      </c>
      <c r="Q776" s="177">
        <v>0</v>
      </c>
      <c r="R776" s="177">
        <f>Q776*H776</f>
        <v>0</v>
      </c>
      <c r="S776" s="177">
        <v>0</v>
      </c>
      <c r="T776" s="178">
        <f>S776*H776</f>
        <v>0</v>
      </c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R776" s="179" t="s">
        <v>192</v>
      </c>
      <c r="AT776" s="179" t="s">
        <v>187</v>
      </c>
      <c r="AU776" s="179" t="s">
        <v>82</v>
      </c>
      <c r="AY776" s="18" t="s">
        <v>185</v>
      </c>
      <c r="BE776" s="180">
        <f>IF(N776="základní",J776,0)</f>
        <v>0</v>
      </c>
      <c r="BF776" s="180">
        <f>IF(N776="snížená",J776,0)</f>
        <v>0</v>
      </c>
      <c r="BG776" s="180">
        <f>IF(N776="zákl. přenesená",J776,0)</f>
        <v>0</v>
      </c>
      <c r="BH776" s="180">
        <f>IF(N776="sníž. přenesená",J776,0)</f>
        <v>0</v>
      </c>
      <c r="BI776" s="180">
        <f>IF(N776="nulová",J776,0)</f>
        <v>0</v>
      </c>
      <c r="BJ776" s="18" t="s">
        <v>80</v>
      </c>
      <c r="BK776" s="180">
        <f>ROUND(I776*H776,2)</f>
        <v>0</v>
      </c>
      <c r="BL776" s="18" t="s">
        <v>192</v>
      </c>
      <c r="BM776" s="179" t="s">
        <v>1124</v>
      </c>
    </row>
    <row r="777" spans="1:65" s="13" customFormat="1" ht="11.25">
      <c r="B777" s="181"/>
      <c r="D777" s="182" t="s">
        <v>194</v>
      </c>
      <c r="E777" s="183" t="s">
        <v>1</v>
      </c>
      <c r="F777" s="184" t="s">
        <v>235</v>
      </c>
      <c r="H777" s="183" t="s">
        <v>1</v>
      </c>
      <c r="I777" s="185"/>
      <c r="L777" s="181"/>
      <c r="M777" s="186"/>
      <c r="N777" s="187"/>
      <c r="O777" s="187"/>
      <c r="P777" s="187"/>
      <c r="Q777" s="187"/>
      <c r="R777" s="187"/>
      <c r="S777" s="187"/>
      <c r="T777" s="188"/>
      <c r="AT777" s="183" t="s">
        <v>194</v>
      </c>
      <c r="AU777" s="183" t="s">
        <v>82</v>
      </c>
      <c r="AV777" s="13" t="s">
        <v>80</v>
      </c>
      <c r="AW777" s="13" t="s">
        <v>30</v>
      </c>
      <c r="AX777" s="13" t="s">
        <v>73</v>
      </c>
      <c r="AY777" s="183" t="s">
        <v>185</v>
      </c>
    </row>
    <row r="778" spans="1:65" s="14" customFormat="1" ht="11.25">
      <c r="B778" s="189"/>
      <c r="D778" s="182" t="s">
        <v>194</v>
      </c>
      <c r="E778" s="190" t="s">
        <v>1</v>
      </c>
      <c r="F778" s="191" t="s">
        <v>1125</v>
      </c>
      <c r="H778" s="192">
        <v>531</v>
      </c>
      <c r="I778" s="193"/>
      <c r="L778" s="189"/>
      <c r="M778" s="194"/>
      <c r="N778" s="195"/>
      <c r="O778" s="195"/>
      <c r="P778" s="195"/>
      <c r="Q778" s="195"/>
      <c r="R778" s="195"/>
      <c r="S778" s="195"/>
      <c r="T778" s="196"/>
      <c r="AT778" s="190" t="s">
        <v>194</v>
      </c>
      <c r="AU778" s="190" t="s">
        <v>82</v>
      </c>
      <c r="AV778" s="14" t="s">
        <v>82</v>
      </c>
      <c r="AW778" s="14" t="s">
        <v>30</v>
      </c>
      <c r="AX778" s="14" t="s">
        <v>80</v>
      </c>
      <c r="AY778" s="190" t="s">
        <v>185</v>
      </c>
    </row>
    <row r="779" spans="1:65" s="2" customFormat="1" ht="16.5" customHeight="1">
      <c r="A779" s="33"/>
      <c r="B779" s="167"/>
      <c r="C779" s="168" t="s">
        <v>1126</v>
      </c>
      <c r="D779" s="168" t="s">
        <v>187</v>
      </c>
      <c r="E779" s="169" t="s">
        <v>1127</v>
      </c>
      <c r="F779" s="170" t="s">
        <v>1128</v>
      </c>
      <c r="G779" s="171" t="s">
        <v>220</v>
      </c>
      <c r="H779" s="172">
        <v>229</v>
      </c>
      <c r="I779" s="173"/>
      <c r="J779" s="174">
        <f>ROUND(I779*H779,2)</f>
        <v>0</v>
      </c>
      <c r="K779" s="170" t="s">
        <v>191</v>
      </c>
      <c r="L779" s="34"/>
      <c r="M779" s="175" t="s">
        <v>1</v>
      </c>
      <c r="N779" s="176" t="s">
        <v>38</v>
      </c>
      <c r="O779" s="59"/>
      <c r="P779" s="177">
        <f>O779*H779</f>
        <v>0</v>
      </c>
      <c r="Q779" s="177">
        <v>0</v>
      </c>
      <c r="R779" s="177">
        <f>Q779*H779</f>
        <v>0</v>
      </c>
      <c r="S779" s="177">
        <v>0</v>
      </c>
      <c r="T779" s="178">
        <f>S779*H779</f>
        <v>0</v>
      </c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R779" s="179" t="s">
        <v>192</v>
      </c>
      <c r="AT779" s="179" t="s">
        <v>187</v>
      </c>
      <c r="AU779" s="179" t="s">
        <v>82</v>
      </c>
      <c r="AY779" s="18" t="s">
        <v>185</v>
      </c>
      <c r="BE779" s="180">
        <f>IF(N779="základní",J779,0)</f>
        <v>0</v>
      </c>
      <c r="BF779" s="180">
        <f>IF(N779="snížená",J779,0)</f>
        <v>0</v>
      </c>
      <c r="BG779" s="180">
        <f>IF(N779="zákl. přenesená",J779,0)</f>
        <v>0</v>
      </c>
      <c r="BH779" s="180">
        <f>IF(N779="sníž. přenesená",J779,0)</f>
        <v>0</v>
      </c>
      <c r="BI779" s="180">
        <f>IF(N779="nulová",J779,0)</f>
        <v>0</v>
      </c>
      <c r="BJ779" s="18" t="s">
        <v>80</v>
      </c>
      <c r="BK779" s="180">
        <f>ROUND(I779*H779,2)</f>
        <v>0</v>
      </c>
      <c r="BL779" s="18" t="s">
        <v>192</v>
      </c>
      <c r="BM779" s="179" t="s">
        <v>1129</v>
      </c>
    </row>
    <row r="780" spans="1:65" s="13" customFormat="1" ht="11.25">
      <c r="B780" s="181"/>
      <c r="D780" s="182" t="s">
        <v>194</v>
      </c>
      <c r="E780" s="183" t="s">
        <v>1</v>
      </c>
      <c r="F780" s="184" t="s">
        <v>235</v>
      </c>
      <c r="H780" s="183" t="s">
        <v>1</v>
      </c>
      <c r="I780" s="185"/>
      <c r="L780" s="181"/>
      <c r="M780" s="186"/>
      <c r="N780" s="187"/>
      <c r="O780" s="187"/>
      <c r="P780" s="187"/>
      <c r="Q780" s="187"/>
      <c r="R780" s="187"/>
      <c r="S780" s="187"/>
      <c r="T780" s="188"/>
      <c r="AT780" s="183" t="s">
        <v>194</v>
      </c>
      <c r="AU780" s="183" t="s">
        <v>82</v>
      </c>
      <c r="AV780" s="13" t="s">
        <v>80</v>
      </c>
      <c r="AW780" s="13" t="s">
        <v>30</v>
      </c>
      <c r="AX780" s="13" t="s">
        <v>73</v>
      </c>
      <c r="AY780" s="183" t="s">
        <v>185</v>
      </c>
    </row>
    <row r="781" spans="1:65" s="14" customFormat="1" ht="11.25">
      <c r="B781" s="189"/>
      <c r="D781" s="182" t="s">
        <v>194</v>
      </c>
      <c r="E781" s="190" t="s">
        <v>1</v>
      </c>
      <c r="F781" s="191" t="s">
        <v>1130</v>
      </c>
      <c r="H781" s="192">
        <v>229</v>
      </c>
      <c r="I781" s="193"/>
      <c r="L781" s="189"/>
      <c r="M781" s="194"/>
      <c r="N781" s="195"/>
      <c r="O781" s="195"/>
      <c r="P781" s="195"/>
      <c r="Q781" s="195"/>
      <c r="R781" s="195"/>
      <c r="S781" s="195"/>
      <c r="T781" s="196"/>
      <c r="AT781" s="190" t="s">
        <v>194</v>
      </c>
      <c r="AU781" s="190" t="s">
        <v>82</v>
      </c>
      <c r="AV781" s="14" t="s">
        <v>82</v>
      </c>
      <c r="AW781" s="14" t="s">
        <v>30</v>
      </c>
      <c r="AX781" s="14" t="s">
        <v>80</v>
      </c>
      <c r="AY781" s="190" t="s">
        <v>185</v>
      </c>
    </row>
    <row r="782" spans="1:65" s="2" customFormat="1" ht="21.75" customHeight="1">
      <c r="A782" s="33"/>
      <c r="B782" s="167"/>
      <c r="C782" s="168" t="s">
        <v>1131</v>
      </c>
      <c r="D782" s="168" t="s">
        <v>187</v>
      </c>
      <c r="E782" s="169" t="s">
        <v>1132</v>
      </c>
      <c r="F782" s="170" t="s">
        <v>1133</v>
      </c>
      <c r="G782" s="171" t="s">
        <v>220</v>
      </c>
      <c r="H782" s="172">
        <v>531</v>
      </c>
      <c r="I782" s="173"/>
      <c r="J782" s="174">
        <f>ROUND(I782*H782,2)</f>
        <v>0</v>
      </c>
      <c r="K782" s="170" t="s">
        <v>1134</v>
      </c>
      <c r="L782" s="34"/>
      <c r="M782" s="175" t="s">
        <v>1</v>
      </c>
      <c r="N782" s="176" t="s">
        <v>38</v>
      </c>
      <c r="O782" s="59"/>
      <c r="P782" s="177">
        <f>O782*H782</f>
        <v>0</v>
      </c>
      <c r="Q782" s="177">
        <v>0</v>
      </c>
      <c r="R782" s="177">
        <f>Q782*H782</f>
        <v>0</v>
      </c>
      <c r="S782" s="177">
        <v>0</v>
      </c>
      <c r="T782" s="178">
        <f>S782*H782</f>
        <v>0</v>
      </c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R782" s="179" t="s">
        <v>192</v>
      </c>
      <c r="AT782" s="179" t="s">
        <v>187</v>
      </c>
      <c r="AU782" s="179" t="s">
        <v>82</v>
      </c>
      <c r="AY782" s="18" t="s">
        <v>185</v>
      </c>
      <c r="BE782" s="180">
        <f>IF(N782="základní",J782,0)</f>
        <v>0</v>
      </c>
      <c r="BF782" s="180">
        <f>IF(N782="snížená",J782,0)</f>
        <v>0</v>
      </c>
      <c r="BG782" s="180">
        <f>IF(N782="zákl. přenesená",J782,0)</f>
        <v>0</v>
      </c>
      <c r="BH782" s="180">
        <f>IF(N782="sníž. přenesená",J782,0)</f>
        <v>0</v>
      </c>
      <c r="BI782" s="180">
        <f>IF(N782="nulová",J782,0)</f>
        <v>0</v>
      </c>
      <c r="BJ782" s="18" t="s">
        <v>80</v>
      </c>
      <c r="BK782" s="180">
        <f>ROUND(I782*H782,2)</f>
        <v>0</v>
      </c>
      <c r="BL782" s="18" t="s">
        <v>192</v>
      </c>
      <c r="BM782" s="179" t="s">
        <v>1135</v>
      </c>
    </row>
    <row r="783" spans="1:65" s="13" customFormat="1" ht="11.25">
      <c r="B783" s="181"/>
      <c r="D783" s="182" t="s">
        <v>194</v>
      </c>
      <c r="E783" s="183" t="s">
        <v>1</v>
      </c>
      <c r="F783" s="184" t="s">
        <v>235</v>
      </c>
      <c r="H783" s="183" t="s">
        <v>1</v>
      </c>
      <c r="I783" s="185"/>
      <c r="L783" s="181"/>
      <c r="M783" s="186"/>
      <c r="N783" s="187"/>
      <c r="O783" s="187"/>
      <c r="P783" s="187"/>
      <c r="Q783" s="187"/>
      <c r="R783" s="187"/>
      <c r="S783" s="187"/>
      <c r="T783" s="188"/>
      <c r="AT783" s="183" t="s">
        <v>194</v>
      </c>
      <c r="AU783" s="183" t="s">
        <v>82</v>
      </c>
      <c r="AV783" s="13" t="s">
        <v>80</v>
      </c>
      <c r="AW783" s="13" t="s">
        <v>30</v>
      </c>
      <c r="AX783" s="13" t="s">
        <v>73</v>
      </c>
      <c r="AY783" s="183" t="s">
        <v>185</v>
      </c>
    </row>
    <row r="784" spans="1:65" s="14" customFormat="1" ht="11.25">
      <c r="B784" s="189"/>
      <c r="D784" s="182" t="s">
        <v>194</v>
      </c>
      <c r="E784" s="190" t="s">
        <v>1</v>
      </c>
      <c r="F784" s="191" t="s">
        <v>1125</v>
      </c>
      <c r="H784" s="192">
        <v>531</v>
      </c>
      <c r="I784" s="193"/>
      <c r="L784" s="189"/>
      <c r="M784" s="194"/>
      <c r="N784" s="195"/>
      <c r="O784" s="195"/>
      <c r="P784" s="195"/>
      <c r="Q784" s="195"/>
      <c r="R784" s="195"/>
      <c r="S784" s="195"/>
      <c r="T784" s="196"/>
      <c r="AT784" s="190" t="s">
        <v>194</v>
      </c>
      <c r="AU784" s="190" t="s">
        <v>82</v>
      </c>
      <c r="AV784" s="14" t="s">
        <v>82</v>
      </c>
      <c r="AW784" s="14" t="s">
        <v>30</v>
      </c>
      <c r="AX784" s="14" t="s">
        <v>80</v>
      </c>
      <c r="AY784" s="190" t="s">
        <v>185</v>
      </c>
    </row>
    <row r="785" spans="1:65" s="2" customFormat="1" ht="21.75" customHeight="1">
      <c r="A785" s="33"/>
      <c r="B785" s="167"/>
      <c r="C785" s="168" t="s">
        <v>1136</v>
      </c>
      <c r="D785" s="168" t="s">
        <v>187</v>
      </c>
      <c r="E785" s="169" t="s">
        <v>1137</v>
      </c>
      <c r="F785" s="170" t="s">
        <v>1138</v>
      </c>
      <c r="G785" s="171" t="s">
        <v>220</v>
      </c>
      <c r="H785" s="172">
        <v>229</v>
      </c>
      <c r="I785" s="173"/>
      <c r="J785" s="174">
        <f>ROUND(I785*H785,2)</f>
        <v>0</v>
      </c>
      <c r="K785" s="170" t="s">
        <v>191</v>
      </c>
      <c r="L785" s="34"/>
      <c r="M785" s="175" t="s">
        <v>1</v>
      </c>
      <c r="N785" s="176" t="s">
        <v>38</v>
      </c>
      <c r="O785" s="59"/>
      <c r="P785" s="177">
        <f>O785*H785</f>
        <v>0</v>
      </c>
      <c r="Q785" s="177">
        <v>0</v>
      </c>
      <c r="R785" s="177">
        <f>Q785*H785</f>
        <v>0</v>
      </c>
      <c r="S785" s="177">
        <v>0</v>
      </c>
      <c r="T785" s="178">
        <f>S785*H785</f>
        <v>0</v>
      </c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R785" s="179" t="s">
        <v>192</v>
      </c>
      <c r="AT785" s="179" t="s">
        <v>187</v>
      </c>
      <c r="AU785" s="179" t="s">
        <v>82</v>
      </c>
      <c r="AY785" s="18" t="s">
        <v>185</v>
      </c>
      <c r="BE785" s="180">
        <f>IF(N785="základní",J785,0)</f>
        <v>0</v>
      </c>
      <c r="BF785" s="180">
        <f>IF(N785="snížená",J785,0)</f>
        <v>0</v>
      </c>
      <c r="BG785" s="180">
        <f>IF(N785="zákl. přenesená",J785,0)</f>
        <v>0</v>
      </c>
      <c r="BH785" s="180">
        <f>IF(N785="sníž. přenesená",J785,0)</f>
        <v>0</v>
      </c>
      <c r="BI785" s="180">
        <f>IF(N785="nulová",J785,0)</f>
        <v>0</v>
      </c>
      <c r="BJ785" s="18" t="s">
        <v>80</v>
      </c>
      <c r="BK785" s="180">
        <f>ROUND(I785*H785,2)</f>
        <v>0</v>
      </c>
      <c r="BL785" s="18" t="s">
        <v>192</v>
      </c>
      <c r="BM785" s="179" t="s">
        <v>1139</v>
      </c>
    </row>
    <row r="786" spans="1:65" s="13" customFormat="1" ht="11.25">
      <c r="B786" s="181"/>
      <c r="D786" s="182" t="s">
        <v>194</v>
      </c>
      <c r="E786" s="183" t="s">
        <v>1</v>
      </c>
      <c r="F786" s="184" t="s">
        <v>195</v>
      </c>
      <c r="H786" s="183" t="s">
        <v>1</v>
      </c>
      <c r="I786" s="185"/>
      <c r="L786" s="181"/>
      <c r="M786" s="186"/>
      <c r="N786" s="187"/>
      <c r="O786" s="187"/>
      <c r="P786" s="187"/>
      <c r="Q786" s="187"/>
      <c r="R786" s="187"/>
      <c r="S786" s="187"/>
      <c r="T786" s="188"/>
      <c r="AT786" s="183" t="s">
        <v>194</v>
      </c>
      <c r="AU786" s="183" t="s">
        <v>82</v>
      </c>
      <c r="AV786" s="13" t="s">
        <v>80</v>
      </c>
      <c r="AW786" s="13" t="s">
        <v>30</v>
      </c>
      <c r="AX786" s="13" t="s">
        <v>73</v>
      </c>
      <c r="AY786" s="183" t="s">
        <v>185</v>
      </c>
    </row>
    <row r="787" spans="1:65" s="14" customFormat="1" ht="11.25">
      <c r="B787" s="189"/>
      <c r="D787" s="182" t="s">
        <v>194</v>
      </c>
      <c r="E787" s="190" t="s">
        <v>1</v>
      </c>
      <c r="F787" s="191" t="s">
        <v>1130</v>
      </c>
      <c r="H787" s="192">
        <v>229</v>
      </c>
      <c r="I787" s="193"/>
      <c r="L787" s="189"/>
      <c r="M787" s="194"/>
      <c r="N787" s="195"/>
      <c r="O787" s="195"/>
      <c r="P787" s="195"/>
      <c r="Q787" s="195"/>
      <c r="R787" s="195"/>
      <c r="S787" s="195"/>
      <c r="T787" s="196"/>
      <c r="AT787" s="190" t="s">
        <v>194</v>
      </c>
      <c r="AU787" s="190" t="s">
        <v>82</v>
      </c>
      <c r="AV787" s="14" t="s">
        <v>82</v>
      </c>
      <c r="AW787" s="14" t="s">
        <v>30</v>
      </c>
      <c r="AX787" s="14" t="s">
        <v>80</v>
      </c>
      <c r="AY787" s="190" t="s">
        <v>185</v>
      </c>
    </row>
    <row r="788" spans="1:65" s="2" customFormat="1" ht="21.75" customHeight="1">
      <c r="A788" s="33"/>
      <c r="B788" s="167"/>
      <c r="C788" s="168" t="s">
        <v>1140</v>
      </c>
      <c r="D788" s="168" t="s">
        <v>187</v>
      </c>
      <c r="E788" s="169" t="s">
        <v>1141</v>
      </c>
      <c r="F788" s="170" t="s">
        <v>1142</v>
      </c>
      <c r="G788" s="171" t="s">
        <v>1143</v>
      </c>
      <c r="H788" s="172">
        <v>2</v>
      </c>
      <c r="I788" s="173"/>
      <c r="J788" s="174">
        <f>ROUND(I788*H788,2)</f>
        <v>0</v>
      </c>
      <c r="K788" s="170" t="s">
        <v>191</v>
      </c>
      <c r="L788" s="34"/>
      <c r="M788" s="175" t="s">
        <v>1</v>
      </c>
      <c r="N788" s="176" t="s">
        <v>38</v>
      </c>
      <c r="O788" s="59"/>
      <c r="P788" s="177">
        <f>O788*H788</f>
        <v>0</v>
      </c>
      <c r="Q788" s="177">
        <v>0.46009</v>
      </c>
      <c r="R788" s="177">
        <f>Q788*H788</f>
        <v>0.92018</v>
      </c>
      <c r="S788" s="177">
        <v>0</v>
      </c>
      <c r="T788" s="178">
        <f>S788*H788</f>
        <v>0</v>
      </c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R788" s="179" t="s">
        <v>192</v>
      </c>
      <c r="AT788" s="179" t="s">
        <v>187</v>
      </c>
      <c r="AU788" s="179" t="s">
        <v>82</v>
      </c>
      <c r="AY788" s="18" t="s">
        <v>185</v>
      </c>
      <c r="BE788" s="180">
        <f>IF(N788="základní",J788,0)</f>
        <v>0</v>
      </c>
      <c r="BF788" s="180">
        <f>IF(N788="snížená",J788,0)</f>
        <v>0</v>
      </c>
      <c r="BG788" s="180">
        <f>IF(N788="zákl. přenesená",J788,0)</f>
        <v>0</v>
      </c>
      <c r="BH788" s="180">
        <f>IF(N788="sníž. přenesená",J788,0)</f>
        <v>0</v>
      </c>
      <c r="BI788" s="180">
        <f>IF(N788="nulová",J788,0)</f>
        <v>0</v>
      </c>
      <c r="BJ788" s="18" t="s">
        <v>80</v>
      </c>
      <c r="BK788" s="180">
        <f>ROUND(I788*H788,2)</f>
        <v>0</v>
      </c>
      <c r="BL788" s="18" t="s">
        <v>192</v>
      </c>
      <c r="BM788" s="179" t="s">
        <v>1144</v>
      </c>
    </row>
    <row r="789" spans="1:65" s="13" customFormat="1" ht="11.25">
      <c r="B789" s="181"/>
      <c r="D789" s="182" t="s">
        <v>194</v>
      </c>
      <c r="E789" s="183" t="s">
        <v>1</v>
      </c>
      <c r="F789" s="184" t="s">
        <v>235</v>
      </c>
      <c r="H789" s="183" t="s">
        <v>1</v>
      </c>
      <c r="I789" s="185"/>
      <c r="L789" s="181"/>
      <c r="M789" s="186"/>
      <c r="N789" s="187"/>
      <c r="O789" s="187"/>
      <c r="P789" s="187"/>
      <c r="Q789" s="187"/>
      <c r="R789" s="187"/>
      <c r="S789" s="187"/>
      <c r="T789" s="188"/>
      <c r="AT789" s="183" t="s">
        <v>194</v>
      </c>
      <c r="AU789" s="183" t="s">
        <v>82</v>
      </c>
      <c r="AV789" s="13" t="s">
        <v>80</v>
      </c>
      <c r="AW789" s="13" t="s">
        <v>30</v>
      </c>
      <c r="AX789" s="13" t="s">
        <v>73</v>
      </c>
      <c r="AY789" s="183" t="s">
        <v>185</v>
      </c>
    </row>
    <row r="790" spans="1:65" s="14" customFormat="1" ht="11.25">
      <c r="B790" s="189"/>
      <c r="D790" s="182" t="s">
        <v>194</v>
      </c>
      <c r="E790" s="190" t="s">
        <v>1</v>
      </c>
      <c r="F790" s="191" t="s">
        <v>82</v>
      </c>
      <c r="H790" s="192">
        <v>2</v>
      </c>
      <c r="I790" s="193"/>
      <c r="L790" s="189"/>
      <c r="M790" s="194"/>
      <c r="N790" s="195"/>
      <c r="O790" s="195"/>
      <c r="P790" s="195"/>
      <c r="Q790" s="195"/>
      <c r="R790" s="195"/>
      <c r="S790" s="195"/>
      <c r="T790" s="196"/>
      <c r="AT790" s="190" t="s">
        <v>194</v>
      </c>
      <c r="AU790" s="190" t="s">
        <v>82</v>
      </c>
      <c r="AV790" s="14" t="s">
        <v>82</v>
      </c>
      <c r="AW790" s="14" t="s">
        <v>30</v>
      </c>
      <c r="AX790" s="14" t="s">
        <v>80</v>
      </c>
      <c r="AY790" s="190" t="s">
        <v>185</v>
      </c>
    </row>
    <row r="791" spans="1:65" s="2" customFormat="1" ht="16.5" customHeight="1">
      <c r="A791" s="33"/>
      <c r="B791" s="167"/>
      <c r="C791" s="168" t="s">
        <v>1145</v>
      </c>
      <c r="D791" s="168" t="s">
        <v>187</v>
      </c>
      <c r="E791" s="169" t="s">
        <v>1146</v>
      </c>
      <c r="F791" s="170" t="s">
        <v>1147</v>
      </c>
      <c r="G791" s="171" t="s">
        <v>514</v>
      </c>
      <c r="H791" s="172">
        <v>13</v>
      </c>
      <c r="I791" s="173"/>
      <c r="J791" s="174">
        <f>ROUND(I791*H791,2)</f>
        <v>0</v>
      </c>
      <c r="K791" s="170" t="s">
        <v>191</v>
      </c>
      <c r="L791" s="34"/>
      <c r="M791" s="175" t="s">
        <v>1</v>
      </c>
      <c r="N791" s="176" t="s">
        <v>38</v>
      </c>
      <c r="O791" s="59"/>
      <c r="P791" s="177">
        <f>O791*H791</f>
        <v>0</v>
      </c>
      <c r="Q791" s="177">
        <v>3.1E-4</v>
      </c>
      <c r="R791" s="177">
        <f>Q791*H791</f>
        <v>4.0299999999999997E-3</v>
      </c>
      <c r="S791" s="177">
        <v>0</v>
      </c>
      <c r="T791" s="178">
        <f>S791*H791</f>
        <v>0</v>
      </c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R791" s="179" t="s">
        <v>192</v>
      </c>
      <c r="AT791" s="179" t="s">
        <v>187</v>
      </c>
      <c r="AU791" s="179" t="s">
        <v>82</v>
      </c>
      <c r="AY791" s="18" t="s">
        <v>185</v>
      </c>
      <c r="BE791" s="180">
        <f>IF(N791="základní",J791,0)</f>
        <v>0</v>
      </c>
      <c r="BF791" s="180">
        <f>IF(N791="snížená",J791,0)</f>
        <v>0</v>
      </c>
      <c r="BG791" s="180">
        <f>IF(N791="zákl. přenesená",J791,0)</f>
        <v>0</v>
      </c>
      <c r="BH791" s="180">
        <f>IF(N791="sníž. přenesená",J791,0)</f>
        <v>0</v>
      </c>
      <c r="BI791" s="180">
        <f>IF(N791="nulová",J791,0)</f>
        <v>0</v>
      </c>
      <c r="BJ791" s="18" t="s">
        <v>80</v>
      </c>
      <c r="BK791" s="180">
        <f>ROUND(I791*H791,2)</f>
        <v>0</v>
      </c>
      <c r="BL791" s="18" t="s">
        <v>192</v>
      </c>
      <c r="BM791" s="179" t="s">
        <v>1148</v>
      </c>
    </row>
    <row r="792" spans="1:65" s="13" customFormat="1" ht="22.5">
      <c r="B792" s="181"/>
      <c r="D792" s="182" t="s">
        <v>194</v>
      </c>
      <c r="E792" s="183" t="s">
        <v>1</v>
      </c>
      <c r="F792" s="184" t="s">
        <v>652</v>
      </c>
      <c r="H792" s="183" t="s">
        <v>1</v>
      </c>
      <c r="I792" s="185"/>
      <c r="L792" s="181"/>
      <c r="M792" s="186"/>
      <c r="N792" s="187"/>
      <c r="O792" s="187"/>
      <c r="P792" s="187"/>
      <c r="Q792" s="187"/>
      <c r="R792" s="187"/>
      <c r="S792" s="187"/>
      <c r="T792" s="188"/>
      <c r="AT792" s="183" t="s">
        <v>194</v>
      </c>
      <c r="AU792" s="183" t="s">
        <v>82</v>
      </c>
      <c r="AV792" s="13" t="s">
        <v>80</v>
      </c>
      <c r="AW792" s="13" t="s">
        <v>30</v>
      </c>
      <c r="AX792" s="13" t="s">
        <v>73</v>
      </c>
      <c r="AY792" s="183" t="s">
        <v>185</v>
      </c>
    </row>
    <row r="793" spans="1:65" s="14" customFormat="1" ht="11.25">
      <c r="B793" s="189"/>
      <c r="D793" s="182" t="s">
        <v>194</v>
      </c>
      <c r="E793" s="190" t="s">
        <v>1</v>
      </c>
      <c r="F793" s="191" t="s">
        <v>1149</v>
      </c>
      <c r="H793" s="192">
        <v>13</v>
      </c>
      <c r="I793" s="193"/>
      <c r="L793" s="189"/>
      <c r="M793" s="194"/>
      <c r="N793" s="195"/>
      <c r="O793" s="195"/>
      <c r="P793" s="195"/>
      <c r="Q793" s="195"/>
      <c r="R793" s="195"/>
      <c r="S793" s="195"/>
      <c r="T793" s="196"/>
      <c r="AT793" s="190" t="s">
        <v>194</v>
      </c>
      <c r="AU793" s="190" t="s">
        <v>82</v>
      </c>
      <c r="AV793" s="14" t="s">
        <v>82</v>
      </c>
      <c r="AW793" s="14" t="s">
        <v>30</v>
      </c>
      <c r="AX793" s="14" t="s">
        <v>80</v>
      </c>
      <c r="AY793" s="190" t="s">
        <v>185</v>
      </c>
    </row>
    <row r="794" spans="1:65" s="2" customFormat="1" ht="21.75" customHeight="1">
      <c r="A794" s="33"/>
      <c r="B794" s="167"/>
      <c r="C794" s="168" t="s">
        <v>1150</v>
      </c>
      <c r="D794" s="168" t="s">
        <v>187</v>
      </c>
      <c r="E794" s="169" t="s">
        <v>1151</v>
      </c>
      <c r="F794" s="170" t="s">
        <v>1152</v>
      </c>
      <c r="G794" s="171" t="s">
        <v>514</v>
      </c>
      <c r="H794" s="172">
        <v>14</v>
      </c>
      <c r="I794" s="173"/>
      <c r="J794" s="174">
        <f>ROUND(I794*H794,2)</f>
        <v>0</v>
      </c>
      <c r="K794" s="170" t="s">
        <v>191</v>
      </c>
      <c r="L794" s="34"/>
      <c r="M794" s="175" t="s">
        <v>1</v>
      </c>
      <c r="N794" s="176" t="s">
        <v>38</v>
      </c>
      <c r="O794" s="59"/>
      <c r="P794" s="177">
        <f>O794*H794</f>
        <v>0</v>
      </c>
      <c r="Q794" s="177">
        <v>1.6000000000000001E-4</v>
      </c>
      <c r="R794" s="177">
        <f>Q794*H794</f>
        <v>2.2400000000000002E-3</v>
      </c>
      <c r="S794" s="177">
        <v>0</v>
      </c>
      <c r="T794" s="178">
        <f>S794*H794</f>
        <v>0</v>
      </c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R794" s="179" t="s">
        <v>192</v>
      </c>
      <c r="AT794" s="179" t="s">
        <v>187</v>
      </c>
      <c r="AU794" s="179" t="s">
        <v>82</v>
      </c>
      <c r="AY794" s="18" t="s">
        <v>185</v>
      </c>
      <c r="BE794" s="180">
        <f>IF(N794="základní",J794,0)</f>
        <v>0</v>
      </c>
      <c r="BF794" s="180">
        <f>IF(N794="snížená",J794,0)</f>
        <v>0</v>
      </c>
      <c r="BG794" s="180">
        <f>IF(N794="zákl. přenesená",J794,0)</f>
        <v>0</v>
      </c>
      <c r="BH794" s="180">
        <f>IF(N794="sníž. přenesená",J794,0)</f>
        <v>0</v>
      </c>
      <c r="BI794" s="180">
        <f>IF(N794="nulová",J794,0)</f>
        <v>0</v>
      </c>
      <c r="BJ794" s="18" t="s">
        <v>80</v>
      </c>
      <c r="BK794" s="180">
        <f>ROUND(I794*H794,2)</f>
        <v>0</v>
      </c>
      <c r="BL794" s="18" t="s">
        <v>192</v>
      </c>
      <c r="BM794" s="179" t="s">
        <v>1153</v>
      </c>
    </row>
    <row r="795" spans="1:65" s="13" customFormat="1" ht="22.5">
      <c r="B795" s="181"/>
      <c r="D795" s="182" t="s">
        <v>194</v>
      </c>
      <c r="E795" s="183" t="s">
        <v>1</v>
      </c>
      <c r="F795" s="184" t="s">
        <v>652</v>
      </c>
      <c r="H795" s="183" t="s">
        <v>1</v>
      </c>
      <c r="I795" s="185"/>
      <c r="L795" s="181"/>
      <c r="M795" s="186"/>
      <c r="N795" s="187"/>
      <c r="O795" s="187"/>
      <c r="P795" s="187"/>
      <c r="Q795" s="187"/>
      <c r="R795" s="187"/>
      <c r="S795" s="187"/>
      <c r="T795" s="188"/>
      <c r="AT795" s="183" t="s">
        <v>194</v>
      </c>
      <c r="AU795" s="183" t="s">
        <v>82</v>
      </c>
      <c r="AV795" s="13" t="s">
        <v>80</v>
      </c>
      <c r="AW795" s="13" t="s">
        <v>30</v>
      </c>
      <c r="AX795" s="13" t="s">
        <v>73</v>
      </c>
      <c r="AY795" s="183" t="s">
        <v>185</v>
      </c>
    </row>
    <row r="796" spans="1:65" s="14" customFormat="1" ht="11.25">
      <c r="B796" s="189"/>
      <c r="D796" s="182" t="s">
        <v>194</v>
      </c>
      <c r="E796" s="190" t="s">
        <v>1</v>
      </c>
      <c r="F796" s="191" t="s">
        <v>266</v>
      </c>
      <c r="H796" s="192">
        <v>14</v>
      </c>
      <c r="I796" s="193"/>
      <c r="L796" s="189"/>
      <c r="M796" s="194"/>
      <c r="N796" s="195"/>
      <c r="O796" s="195"/>
      <c r="P796" s="195"/>
      <c r="Q796" s="195"/>
      <c r="R796" s="195"/>
      <c r="S796" s="195"/>
      <c r="T796" s="196"/>
      <c r="AT796" s="190" t="s">
        <v>194</v>
      </c>
      <c r="AU796" s="190" t="s">
        <v>82</v>
      </c>
      <c r="AV796" s="14" t="s">
        <v>82</v>
      </c>
      <c r="AW796" s="14" t="s">
        <v>30</v>
      </c>
      <c r="AX796" s="14" t="s">
        <v>80</v>
      </c>
      <c r="AY796" s="190" t="s">
        <v>185</v>
      </c>
    </row>
    <row r="797" spans="1:65" s="2" customFormat="1" ht="16.5" customHeight="1">
      <c r="A797" s="33"/>
      <c r="B797" s="167"/>
      <c r="C797" s="213" t="s">
        <v>1154</v>
      </c>
      <c r="D797" s="213" t="s">
        <v>454</v>
      </c>
      <c r="E797" s="214" t="s">
        <v>1155</v>
      </c>
      <c r="F797" s="215" t="s">
        <v>1156</v>
      </c>
      <c r="G797" s="216" t="s">
        <v>514</v>
      </c>
      <c r="H797" s="217">
        <v>7</v>
      </c>
      <c r="I797" s="218"/>
      <c r="J797" s="219">
        <f>ROUND(I797*H797,2)</f>
        <v>0</v>
      </c>
      <c r="K797" s="215" t="s">
        <v>1</v>
      </c>
      <c r="L797" s="220"/>
      <c r="M797" s="221" t="s">
        <v>1</v>
      </c>
      <c r="N797" s="222" t="s">
        <v>38</v>
      </c>
      <c r="O797" s="59"/>
      <c r="P797" s="177">
        <f>O797*H797</f>
        <v>0</v>
      </c>
      <c r="Q797" s="177">
        <v>2E-3</v>
      </c>
      <c r="R797" s="177">
        <f>Q797*H797</f>
        <v>1.4E-2</v>
      </c>
      <c r="S797" s="177">
        <v>0</v>
      </c>
      <c r="T797" s="178">
        <f>S797*H797</f>
        <v>0</v>
      </c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R797" s="179" t="s">
        <v>230</v>
      </c>
      <c r="AT797" s="179" t="s">
        <v>454</v>
      </c>
      <c r="AU797" s="179" t="s">
        <v>82</v>
      </c>
      <c r="AY797" s="18" t="s">
        <v>185</v>
      </c>
      <c r="BE797" s="180">
        <f>IF(N797="základní",J797,0)</f>
        <v>0</v>
      </c>
      <c r="BF797" s="180">
        <f>IF(N797="snížená",J797,0)</f>
        <v>0</v>
      </c>
      <c r="BG797" s="180">
        <f>IF(N797="zákl. přenesená",J797,0)</f>
        <v>0</v>
      </c>
      <c r="BH797" s="180">
        <f>IF(N797="sníž. přenesená",J797,0)</f>
        <v>0</v>
      </c>
      <c r="BI797" s="180">
        <f>IF(N797="nulová",J797,0)</f>
        <v>0</v>
      </c>
      <c r="BJ797" s="18" t="s">
        <v>80</v>
      </c>
      <c r="BK797" s="180">
        <f>ROUND(I797*H797,2)</f>
        <v>0</v>
      </c>
      <c r="BL797" s="18" t="s">
        <v>192</v>
      </c>
      <c r="BM797" s="179" t="s">
        <v>1157</v>
      </c>
    </row>
    <row r="798" spans="1:65" s="13" customFormat="1" ht="22.5">
      <c r="B798" s="181"/>
      <c r="D798" s="182" t="s">
        <v>194</v>
      </c>
      <c r="E798" s="183" t="s">
        <v>1</v>
      </c>
      <c r="F798" s="184" t="s">
        <v>652</v>
      </c>
      <c r="H798" s="183" t="s">
        <v>1</v>
      </c>
      <c r="I798" s="185"/>
      <c r="L798" s="181"/>
      <c r="M798" s="186"/>
      <c r="N798" s="187"/>
      <c r="O798" s="187"/>
      <c r="P798" s="187"/>
      <c r="Q798" s="187"/>
      <c r="R798" s="187"/>
      <c r="S798" s="187"/>
      <c r="T798" s="188"/>
      <c r="AT798" s="183" t="s">
        <v>194</v>
      </c>
      <c r="AU798" s="183" t="s">
        <v>82</v>
      </c>
      <c r="AV798" s="13" t="s">
        <v>80</v>
      </c>
      <c r="AW798" s="13" t="s">
        <v>30</v>
      </c>
      <c r="AX798" s="13" t="s">
        <v>73</v>
      </c>
      <c r="AY798" s="183" t="s">
        <v>185</v>
      </c>
    </row>
    <row r="799" spans="1:65" s="14" customFormat="1" ht="11.25">
      <c r="B799" s="189"/>
      <c r="D799" s="182" t="s">
        <v>194</v>
      </c>
      <c r="E799" s="190" t="s">
        <v>1</v>
      </c>
      <c r="F799" s="191" t="s">
        <v>222</v>
      </c>
      <c r="H799" s="192">
        <v>7</v>
      </c>
      <c r="I799" s="193"/>
      <c r="L799" s="189"/>
      <c r="M799" s="194"/>
      <c r="N799" s="195"/>
      <c r="O799" s="195"/>
      <c r="P799" s="195"/>
      <c r="Q799" s="195"/>
      <c r="R799" s="195"/>
      <c r="S799" s="195"/>
      <c r="T799" s="196"/>
      <c r="AT799" s="190" t="s">
        <v>194</v>
      </c>
      <c r="AU799" s="190" t="s">
        <v>82</v>
      </c>
      <c r="AV799" s="14" t="s">
        <v>82</v>
      </c>
      <c r="AW799" s="14" t="s">
        <v>30</v>
      </c>
      <c r="AX799" s="14" t="s">
        <v>80</v>
      </c>
      <c r="AY799" s="190" t="s">
        <v>185</v>
      </c>
    </row>
    <row r="800" spans="1:65" s="2" customFormat="1" ht="16.5" customHeight="1">
      <c r="A800" s="33"/>
      <c r="B800" s="167"/>
      <c r="C800" s="168" t="s">
        <v>1158</v>
      </c>
      <c r="D800" s="168" t="s">
        <v>187</v>
      </c>
      <c r="E800" s="169" t="s">
        <v>1159</v>
      </c>
      <c r="F800" s="170" t="s">
        <v>1160</v>
      </c>
      <c r="G800" s="171" t="s">
        <v>220</v>
      </c>
      <c r="H800" s="172">
        <v>584.85</v>
      </c>
      <c r="I800" s="173"/>
      <c r="J800" s="174">
        <f>ROUND(I800*H800,2)</f>
        <v>0</v>
      </c>
      <c r="K800" s="170" t="s">
        <v>191</v>
      </c>
      <c r="L800" s="34"/>
      <c r="M800" s="175" t="s">
        <v>1</v>
      </c>
      <c r="N800" s="176" t="s">
        <v>38</v>
      </c>
      <c r="O800" s="59"/>
      <c r="P800" s="177">
        <f>O800*H800</f>
        <v>0</v>
      </c>
      <c r="Q800" s="177">
        <v>1.2999999999999999E-4</v>
      </c>
      <c r="R800" s="177">
        <f>Q800*H800</f>
        <v>7.6030500000000001E-2</v>
      </c>
      <c r="S800" s="177">
        <v>0</v>
      </c>
      <c r="T800" s="178">
        <f>S800*H800</f>
        <v>0</v>
      </c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R800" s="179" t="s">
        <v>192</v>
      </c>
      <c r="AT800" s="179" t="s">
        <v>187</v>
      </c>
      <c r="AU800" s="179" t="s">
        <v>82</v>
      </c>
      <c r="AY800" s="18" t="s">
        <v>185</v>
      </c>
      <c r="BE800" s="180">
        <f>IF(N800="základní",J800,0)</f>
        <v>0</v>
      </c>
      <c r="BF800" s="180">
        <f>IF(N800="snížená",J800,0)</f>
        <v>0</v>
      </c>
      <c r="BG800" s="180">
        <f>IF(N800="zákl. přenesená",J800,0)</f>
        <v>0</v>
      </c>
      <c r="BH800" s="180">
        <f>IF(N800="sníž. přenesená",J800,0)</f>
        <v>0</v>
      </c>
      <c r="BI800" s="180">
        <f>IF(N800="nulová",J800,0)</f>
        <v>0</v>
      </c>
      <c r="BJ800" s="18" t="s">
        <v>80</v>
      </c>
      <c r="BK800" s="180">
        <f>ROUND(I800*H800,2)</f>
        <v>0</v>
      </c>
      <c r="BL800" s="18" t="s">
        <v>192</v>
      </c>
      <c r="BM800" s="179" t="s">
        <v>1161</v>
      </c>
    </row>
    <row r="801" spans="1:65" s="13" customFormat="1" ht="22.5">
      <c r="B801" s="181"/>
      <c r="D801" s="182" t="s">
        <v>194</v>
      </c>
      <c r="E801" s="183" t="s">
        <v>1</v>
      </c>
      <c r="F801" s="184" t="s">
        <v>1162</v>
      </c>
      <c r="H801" s="183" t="s">
        <v>1</v>
      </c>
      <c r="I801" s="185"/>
      <c r="L801" s="181"/>
      <c r="M801" s="186"/>
      <c r="N801" s="187"/>
      <c r="O801" s="187"/>
      <c r="P801" s="187"/>
      <c r="Q801" s="187"/>
      <c r="R801" s="187"/>
      <c r="S801" s="187"/>
      <c r="T801" s="188"/>
      <c r="AT801" s="183" t="s">
        <v>194</v>
      </c>
      <c r="AU801" s="183" t="s">
        <v>82</v>
      </c>
      <c r="AV801" s="13" t="s">
        <v>80</v>
      </c>
      <c r="AW801" s="13" t="s">
        <v>30</v>
      </c>
      <c r="AX801" s="13" t="s">
        <v>73</v>
      </c>
      <c r="AY801" s="183" t="s">
        <v>185</v>
      </c>
    </row>
    <row r="802" spans="1:65" s="14" customFormat="1" ht="11.25">
      <c r="B802" s="189"/>
      <c r="D802" s="182" t="s">
        <v>194</v>
      </c>
      <c r="E802" s="190" t="s">
        <v>1</v>
      </c>
      <c r="F802" s="191" t="s">
        <v>1163</v>
      </c>
      <c r="H802" s="192">
        <v>584.85</v>
      </c>
      <c r="I802" s="193"/>
      <c r="L802" s="189"/>
      <c r="M802" s="194"/>
      <c r="N802" s="195"/>
      <c r="O802" s="195"/>
      <c r="P802" s="195"/>
      <c r="Q802" s="195"/>
      <c r="R802" s="195"/>
      <c r="S802" s="195"/>
      <c r="T802" s="196"/>
      <c r="AT802" s="190" t="s">
        <v>194</v>
      </c>
      <c r="AU802" s="190" t="s">
        <v>82</v>
      </c>
      <c r="AV802" s="14" t="s">
        <v>82</v>
      </c>
      <c r="AW802" s="14" t="s">
        <v>30</v>
      </c>
      <c r="AX802" s="14" t="s">
        <v>80</v>
      </c>
      <c r="AY802" s="190" t="s">
        <v>185</v>
      </c>
    </row>
    <row r="803" spans="1:65" s="2" customFormat="1" ht="16.5" customHeight="1">
      <c r="A803" s="33"/>
      <c r="B803" s="167"/>
      <c r="C803" s="168" t="s">
        <v>1164</v>
      </c>
      <c r="D803" s="168" t="s">
        <v>187</v>
      </c>
      <c r="E803" s="169" t="s">
        <v>1165</v>
      </c>
      <c r="F803" s="170" t="s">
        <v>1166</v>
      </c>
      <c r="G803" s="171" t="s">
        <v>454</v>
      </c>
      <c r="H803" s="172">
        <v>612.70000000000005</v>
      </c>
      <c r="I803" s="173"/>
      <c r="J803" s="174">
        <f>ROUND(I803*H803,2)</f>
        <v>0</v>
      </c>
      <c r="K803" s="170" t="s">
        <v>1</v>
      </c>
      <c r="L803" s="34"/>
      <c r="M803" s="175" t="s">
        <v>1</v>
      </c>
      <c r="N803" s="176" t="s">
        <v>38</v>
      </c>
      <c r="O803" s="59"/>
      <c r="P803" s="177">
        <f>O803*H803</f>
        <v>0</v>
      </c>
      <c r="Q803" s="177">
        <v>2.0000000000000002E-5</v>
      </c>
      <c r="R803" s="177">
        <f>Q803*H803</f>
        <v>1.2254000000000003E-2</v>
      </c>
      <c r="S803" s="177">
        <v>0</v>
      </c>
      <c r="T803" s="178">
        <f>S803*H803</f>
        <v>0</v>
      </c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R803" s="179" t="s">
        <v>192</v>
      </c>
      <c r="AT803" s="179" t="s">
        <v>187</v>
      </c>
      <c r="AU803" s="179" t="s">
        <v>82</v>
      </c>
      <c r="AY803" s="18" t="s">
        <v>185</v>
      </c>
      <c r="BE803" s="180">
        <f>IF(N803="základní",J803,0)</f>
        <v>0</v>
      </c>
      <c r="BF803" s="180">
        <f>IF(N803="snížená",J803,0)</f>
        <v>0</v>
      </c>
      <c r="BG803" s="180">
        <f>IF(N803="zákl. přenesená",J803,0)</f>
        <v>0</v>
      </c>
      <c r="BH803" s="180">
        <f>IF(N803="sníž. přenesená",J803,0)</f>
        <v>0</v>
      </c>
      <c r="BI803" s="180">
        <f>IF(N803="nulová",J803,0)</f>
        <v>0</v>
      </c>
      <c r="BJ803" s="18" t="s">
        <v>80</v>
      </c>
      <c r="BK803" s="180">
        <f>ROUND(I803*H803,2)</f>
        <v>0</v>
      </c>
      <c r="BL803" s="18" t="s">
        <v>192</v>
      </c>
      <c r="BM803" s="179" t="s">
        <v>1167</v>
      </c>
    </row>
    <row r="804" spans="1:65" s="13" customFormat="1" ht="22.5">
      <c r="B804" s="181"/>
      <c r="D804" s="182" t="s">
        <v>194</v>
      </c>
      <c r="E804" s="183" t="s">
        <v>1</v>
      </c>
      <c r="F804" s="184" t="s">
        <v>1162</v>
      </c>
      <c r="H804" s="183" t="s">
        <v>1</v>
      </c>
      <c r="I804" s="185"/>
      <c r="L804" s="181"/>
      <c r="M804" s="186"/>
      <c r="N804" s="187"/>
      <c r="O804" s="187"/>
      <c r="P804" s="187"/>
      <c r="Q804" s="187"/>
      <c r="R804" s="187"/>
      <c r="S804" s="187"/>
      <c r="T804" s="188"/>
      <c r="AT804" s="183" t="s">
        <v>194</v>
      </c>
      <c r="AU804" s="183" t="s">
        <v>82</v>
      </c>
      <c r="AV804" s="13" t="s">
        <v>80</v>
      </c>
      <c r="AW804" s="13" t="s">
        <v>30</v>
      </c>
      <c r="AX804" s="13" t="s">
        <v>73</v>
      </c>
      <c r="AY804" s="183" t="s">
        <v>185</v>
      </c>
    </row>
    <row r="805" spans="1:65" s="14" customFormat="1" ht="11.25">
      <c r="B805" s="189"/>
      <c r="D805" s="182" t="s">
        <v>194</v>
      </c>
      <c r="E805" s="190" t="s">
        <v>1</v>
      </c>
      <c r="F805" s="191" t="s">
        <v>1168</v>
      </c>
      <c r="H805" s="192">
        <v>612.70000000000005</v>
      </c>
      <c r="I805" s="193"/>
      <c r="L805" s="189"/>
      <c r="M805" s="194"/>
      <c r="N805" s="195"/>
      <c r="O805" s="195"/>
      <c r="P805" s="195"/>
      <c r="Q805" s="195"/>
      <c r="R805" s="195"/>
      <c r="S805" s="195"/>
      <c r="T805" s="196"/>
      <c r="AT805" s="190" t="s">
        <v>194</v>
      </c>
      <c r="AU805" s="190" t="s">
        <v>82</v>
      </c>
      <c r="AV805" s="14" t="s">
        <v>82</v>
      </c>
      <c r="AW805" s="14" t="s">
        <v>30</v>
      </c>
      <c r="AX805" s="14" t="s">
        <v>80</v>
      </c>
      <c r="AY805" s="190" t="s">
        <v>185</v>
      </c>
    </row>
    <row r="806" spans="1:65" s="2" customFormat="1" ht="16.5" customHeight="1">
      <c r="A806" s="33"/>
      <c r="B806" s="167"/>
      <c r="C806" s="213" t="s">
        <v>1169</v>
      </c>
      <c r="D806" s="213" t="s">
        <v>454</v>
      </c>
      <c r="E806" s="214" t="s">
        <v>1170</v>
      </c>
      <c r="F806" s="215" t="s">
        <v>1171</v>
      </c>
      <c r="G806" s="216" t="s">
        <v>454</v>
      </c>
      <c r="H806" s="217">
        <v>629.41</v>
      </c>
      <c r="I806" s="218"/>
      <c r="J806" s="219">
        <f>ROUND(I806*H806,2)</f>
        <v>0</v>
      </c>
      <c r="K806" s="215" t="s">
        <v>1</v>
      </c>
      <c r="L806" s="220"/>
      <c r="M806" s="221" t="s">
        <v>1</v>
      </c>
      <c r="N806" s="222" t="s">
        <v>38</v>
      </c>
      <c r="O806" s="59"/>
      <c r="P806" s="177">
        <f>O806*H806</f>
        <v>0</v>
      </c>
      <c r="Q806" s="177">
        <v>2.4000000000000001E-4</v>
      </c>
      <c r="R806" s="177">
        <f>Q806*H806</f>
        <v>0.15105840000000001</v>
      </c>
      <c r="S806" s="177">
        <v>0</v>
      </c>
      <c r="T806" s="178">
        <f>S806*H806</f>
        <v>0</v>
      </c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R806" s="179" t="s">
        <v>230</v>
      </c>
      <c r="AT806" s="179" t="s">
        <v>454</v>
      </c>
      <c r="AU806" s="179" t="s">
        <v>82</v>
      </c>
      <c r="AY806" s="18" t="s">
        <v>185</v>
      </c>
      <c r="BE806" s="180">
        <f>IF(N806="základní",J806,0)</f>
        <v>0</v>
      </c>
      <c r="BF806" s="180">
        <f>IF(N806="snížená",J806,0)</f>
        <v>0</v>
      </c>
      <c r="BG806" s="180">
        <f>IF(N806="zákl. přenesená",J806,0)</f>
        <v>0</v>
      </c>
      <c r="BH806" s="180">
        <f>IF(N806="sníž. přenesená",J806,0)</f>
        <v>0</v>
      </c>
      <c r="BI806" s="180">
        <f>IF(N806="nulová",J806,0)</f>
        <v>0</v>
      </c>
      <c r="BJ806" s="18" t="s">
        <v>80</v>
      </c>
      <c r="BK806" s="180">
        <f>ROUND(I806*H806,2)</f>
        <v>0</v>
      </c>
      <c r="BL806" s="18" t="s">
        <v>192</v>
      </c>
      <c r="BM806" s="179" t="s">
        <v>1172</v>
      </c>
    </row>
    <row r="807" spans="1:65" s="13" customFormat="1" ht="22.5">
      <c r="B807" s="181"/>
      <c r="D807" s="182" t="s">
        <v>194</v>
      </c>
      <c r="E807" s="183" t="s">
        <v>1</v>
      </c>
      <c r="F807" s="184" t="s">
        <v>1162</v>
      </c>
      <c r="H807" s="183" t="s">
        <v>1</v>
      </c>
      <c r="I807" s="185"/>
      <c r="L807" s="181"/>
      <c r="M807" s="186"/>
      <c r="N807" s="187"/>
      <c r="O807" s="187"/>
      <c r="P807" s="187"/>
      <c r="Q807" s="187"/>
      <c r="R807" s="187"/>
      <c r="S807" s="187"/>
      <c r="T807" s="188"/>
      <c r="AT807" s="183" t="s">
        <v>194</v>
      </c>
      <c r="AU807" s="183" t="s">
        <v>82</v>
      </c>
      <c r="AV807" s="13" t="s">
        <v>80</v>
      </c>
      <c r="AW807" s="13" t="s">
        <v>30</v>
      </c>
      <c r="AX807" s="13" t="s">
        <v>73</v>
      </c>
      <c r="AY807" s="183" t="s">
        <v>185</v>
      </c>
    </row>
    <row r="808" spans="1:65" s="14" customFormat="1" ht="11.25">
      <c r="B808" s="189"/>
      <c r="D808" s="182" t="s">
        <v>194</v>
      </c>
      <c r="E808" s="190" t="s">
        <v>1</v>
      </c>
      <c r="F808" s="191" t="s">
        <v>1173</v>
      </c>
      <c r="H808" s="192">
        <v>629.41</v>
      </c>
      <c r="I808" s="193"/>
      <c r="L808" s="189"/>
      <c r="M808" s="194"/>
      <c r="N808" s="195"/>
      <c r="O808" s="195"/>
      <c r="P808" s="195"/>
      <c r="Q808" s="195"/>
      <c r="R808" s="195"/>
      <c r="S808" s="195"/>
      <c r="T808" s="196"/>
      <c r="AT808" s="190" t="s">
        <v>194</v>
      </c>
      <c r="AU808" s="190" t="s">
        <v>82</v>
      </c>
      <c r="AV808" s="14" t="s">
        <v>82</v>
      </c>
      <c r="AW808" s="14" t="s">
        <v>30</v>
      </c>
      <c r="AX808" s="14" t="s">
        <v>80</v>
      </c>
      <c r="AY808" s="190" t="s">
        <v>185</v>
      </c>
    </row>
    <row r="809" spans="1:65" s="2" customFormat="1" ht="21.75" customHeight="1">
      <c r="A809" s="33"/>
      <c r="B809" s="167"/>
      <c r="C809" s="168" t="s">
        <v>1174</v>
      </c>
      <c r="D809" s="168" t="s">
        <v>187</v>
      </c>
      <c r="E809" s="169" t="s">
        <v>1175</v>
      </c>
      <c r="F809" s="170" t="s">
        <v>1176</v>
      </c>
      <c r="G809" s="171" t="s">
        <v>514</v>
      </c>
      <c r="H809" s="172">
        <v>7</v>
      </c>
      <c r="I809" s="173"/>
      <c r="J809" s="174">
        <f>ROUND(I809*H809,2)</f>
        <v>0</v>
      </c>
      <c r="K809" s="170" t="s">
        <v>191</v>
      </c>
      <c r="L809" s="34"/>
      <c r="M809" s="175" t="s">
        <v>1</v>
      </c>
      <c r="N809" s="176" t="s">
        <v>38</v>
      </c>
      <c r="O809" s="59"/>
      <c r="P809" s="177">
        <f>O809*H809</f>
        <v>0</v>
      </c>
      <c r="Q809" s="177">
        <v>9.1800000000000007E-3</v>
      </c>
      <c r="R809" s="177">
        <f>Q809*H809</f>
        <v>6.4260000000000012E-2</v>
      </c>
      <c r="S809" s="177">
        <v>0</v>
      </c>
      <c r="T809" s="178">
        <f>S809*H809</f>
        <v>0</v>
      </c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R809" s="179" t="s">
        <v>192</v>
      </c>
      <c r="AT809" s="179" t="s">
        <v>187</v>
      </c>
      <c r="AU809" s="179" t="s">
        <v>82</v>
      </c>
      <c r="AY809" s="18" t="s">
        <v>185</v>
      </c>
      <c r="BE809" s="180">
        <f>IF(N809="základní",J809,0)</f>
        <v>0</v>
      </c>
      <c r="BF809" s="180">
        <f>IF(N809="snížená",J809,0)</f>
        <v>0</v>
      </c>
      <c r="BG809" s="180">
        <f>IF(N809="zákl. přenesená",J809,0)</f>
        <v>0</v>
      </c>
      <c r="BH809" s="180">
        <f>IF(N809="sníž. přenesená",J809,0)</f>
        <v>0</v>
      </c>
      <c r="BI809" s="180">
        <f>IF(N809="nulová",J809,0)</f>
        <v>0</v>
      </c>
      <c r="BJ809" s="18" t="s">
        <v>80</v>
      </c>
      <c r="BK809" s="180">
        <f>ROUND(I809*H809,2)</f>
        <v>0</v>
      </c>
      <c r="BL809" s="18" t="s">
        <v>192</v>
      </c>
      <c r="BM809" s="179" t="s">
        <v>1177</v>
      </c>
    </row>
    <row r="810" spans="1:65" s="13" customFormat="1" ht="22.5">
      <c r="B810" s="181"/>
      <c r="D810" s="182" t="s">
        <v>194</v>
      </c>
      <c r="E810" s="183" t="s">
        <v>1</v>
      </c>
      <c r="F810" s="184" t="s">
        <v>652</v>
      </c>
      <c r="H810" s="183" t="s">
        <v>1</v>
      </c>
      <c r="I810" s="185"/>
      <c r="L810" s="181"/>
      <c r="M810" s="186"/>
      <c r="N810" s="187"/>
      <c r="O810" s="187"/>
      <c r="P810" s="187"/>
      <c r="Q810" s="187"/>
      <c r="R810" s="187"/>
      <c r="S810" s="187"/>
      <c r="T810" s="188"/>
      <c r="AT810" s="183" t="s">
        <v>194</v>
      </c>
      <c r="AU810" s="183" t="s">
        <v>82</v>
      </c>
      <c r="AV810" s="13" t="s">
        <v>80</v>
      </c>
      <c r="AW810" s="13" t="s">
        <v>30</v>
      </c>
      <c r="AX810" s="13" t="s">
        <v>73</v>
      </c>
      <c r="AY810" s="183" t="s">
        <v>185</v>
      </c>
    </row>
    <row r="811" spans="1:65" s="13" customFormat="1" ht="11.25">
      <c r="B811" s="181"/>
      <c r="D811" s="182" t="s">
        <v>194</v>
      </c>
      <c r="E811" s="183" t="s">
        <v>1</v>
      </c>
      <c r="F811" s="184" t="s">
        <v>1178</v>
      </c>
      <c r="H811" s="183" t="s">
        <v>1</v>
      </c>
      <c r="I811" s="185"/>
      <c r="L811" s="181"/>
      <c r="M811" s="186"/>
      <c r="N811" s="187"/>
      <c r="O811" s="187"/>
      <c r="P811" s="187"/>
      <c r="Q811" s="187"/>
      <c r="R811" s="187"/>
      <c r="S811" s="187"/>
      <c r="T811" s="188"/>
      <c r="AT811" s="183" t="s">
        <v>194</v>
      </c>
      <c r="AU811" s="183" t="s">
        <v>82</v>
      </c>
      <c r="AV811" s="13" t="s">
        <v>80</v>
      </c>
      <c r="AW811" s="13" t="s">
        <v>30</v>
      </c>
      <c r="AX811" s="13" t="s">
        <v>73</v>
      </c>
      <c r="AY811" s="183" t="s">
        <v>185</v>
      </c>
    </row>
    <row r="812" spans="1:65" s="14" customFormat="1" ht="11.25">
      <c r="B812" s="189"/>
      <c r="D812" s="182" t="s">
        <v>194</v>
      </c>
      <c r="E812" s="190" t="s">
        <v>1</v>
      </c>
      <c r="F812" s="191" t="s">
        <v>222</v>
      </c>
      <c r="H812" s="192">
        <v>7</v>
      </c>
      <c r="I812" s="193"/>
      <c r="L812" s="189"/>
      <c r="M812" s="194"/>
      <c r="N812" s="195"/>
      <c r="O812" s="195"/>
      <c r="P812" s="195"/>
      <c r="Q812" s="195"/>
      <c r="R812" s="195"/>
      <c r="S812" s="195"/>
      <c r="T812" s="196"/>
      <c r="AT812" s="190" t="s">
        <v>194</v>
      </c>
      <c r="AU812" s="190" t="s">
        <v>82</v>
      </c>
      <c r="AV812" s="14" t="s">
        <v>82</v>
      </c>
      <c r="AW812" s="14" t="s">
        <v>30</v>
      </c>
      <c r="AX812" s="14" t="s">
        <v>80</v>
      </c>
      <c r="AY812" s="190" t="s">
        <v>185</v>
      </c>
    </row>
    <row r="813" spans="1:65" s="2" customFormat="1" ht="16.5" customHeight="1">
      <c r="A813" s="33"/>
      <c r="B813" s="167"/>
      <c r="C813" s="213" t="s">
        <v>1179</v>
      </c>
      <c r="D813" s="213" t="s">
        <v>454</v>
      </c>
      <c r="E813" s="214" t="s">
        <v>1180</v>
      </c>
      <c r="F813" s="215" t="s">
        <v>1181</v>
      </c>
      <c r="G813" s="216" t="s">
        <v>514</v>
      </c>
      <c r="H813" s="217">
        <v>7.07</v>
      </c>
      <c r="I813" s="218"/>
      <c r="J813" s="219">
        <f>ROUND(I813*H813,2)</f>
        <v>0</v>
      </c>
      <c r="K813" s="215" t="s">
        <v>191</v>
      </c>
      <c r="L813" s="220"/>
      <c r="M813" s="221" t="s">
        <v>1</v>
      </c>
      <c r="N813" s="222" t="s">
        <v>38</v>
      </c>
      <c r="O813" s="59"/>
      <c r="P813" s="177">
        <f>O813*H813</f>
        <v>0</v>
      </c>
      <c r="Q813" s="177">
        <v>0.35499999999999998</v>
      </c>
      <c r="R813" s="177">
        <f>Q813*H813</f>
        <v>2.5098500000000001</v>
      </c>
      <c r="S813" s="177">
        <v>0</v>
      </c>
      <c r="T813" s="178">
        <f>S813*H813</f>
        <v>0</v>
      </c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R813" s="179" t="s">
        <v>230</v>
      </c>
      <c r="AT813" s="179" t="s">
        <v>454</v>
      </c>
      <c r="AU813" s="179" t="s">
        <v>82</v>
      </c>
      <c r="AY813" s="18" t="s">
        <v>185</v>
      </c>
      <c r="BE813" s="180">
        <f>IF(N813="základní",J813,0)</f>
        <v>0</v>
      </c>
      <c r="BF813" s="180">
        <f>IF(N813="snížená",J813,0)</f>
        <v>0</v>
      </c>
      <c r="BG813" s="180">
        <f>IF(N813="zákl. přenesená",J813,0)</f>
        <v>0</v>
      </c>
      <c r="BH813" s="180">
        <f>IF(N813="sníž. přenesená",J813,0)</f>
        <v>0</v>
      </c>
      <c r="BI813" s="180">
        <f>IF(N813="nulová",J813,0)</f>
        <v>0</v>
      </c>
      <c r="BJ813" s="18" t="s">
        <v>80</v>
      </c>
      <c r="BK813" s="180">
        <f>ROUND(I813*H813,2)</f>
        <v>0</v>
      </c>
      <c r="BL813" s="18" t="s">
        <v>192</v>
      </c>
      <c r="BM813" s="179" t="s">
        <v>1182</v>
      </c>
    </row>
    <row r="814" spans="1:65" s="13" customFormat="1" ht="22.5">
      <c r="B814" s="181"/>
      <c r="D814" s="182" t="s">
        <v>194</v>
      </c>
      <c r="E814" s="183" t="s">
        <v>1</v>
      </c>
      <c r="F814" s="184" t="s">
        <v>652</v>
      </c>
      <c r="H814" s="183" t="s">
        <v>1</v>
      </c>
      <c r="I814" s="185"/>
      <c r="L814" s="181"/>
      <c r="M814" s="186"/>
      <c r="N814" s="187"/>
      <c r="O814" s="187"/>
      <c r="P814" s="187"/>
      <c r="Q814" s="187"/>
      <c r="R814" s="187"/>
      <c r="S814" s="187"/>
      <c r="T814" s="188"/>
      <c r="AT814" s="183" t="s">
        <v>194</v>
      </c>
      <c r="AU814" s="183" t="s">
        <v>82</v>
      </c>
      <c r="AV814" s="13" t="s">
        <v>80</v>
      </c>
      <c r="AW814" s="13" t="s">
        <v>30</v>
      </c>
      <c r="AX814" s="13" t="s">
        <v>73</v>
      </c>
      <c r="AY814" s="183" t="s">
        <v>185</v>
      </c>
    </row>
    <row r="815" spans="1:65" s="14" customFormat="1" ht="11.25">
      <c r="B815" s="189"/>
      <c r="D815" s="182" t="s">
        <v>194</v>
      </c>
      <c r="E815" s="190" t="s">
        <v>1</v>
      </c>
      <c r="F815" s="191" t="s">
        <v>1183</v>
      </c>
      <c r="H815" s="192">
        <v>7.07</v>
      </c>
      <c r="I815" s="193"/>
      <c r="L815" s="189"/>
      <c r="M815" s="194"/>
      <c r="N815" s="195"/>
      <c r="O815" s="195"/>
      <c r="P815" s="195"/>
      <c r="Q815" s="195"/>
      <c r="R815" s="195"/>
      <c r="S815" s="195"/>
      <c r="T815" s="196"/>
      <c r="AT815" s="190" t="s">
        <v>194</v>
      </c>
      <c r="AU815" s="190" t="s">
        <v>82</v>
      </c>
      <c r="AV815" s="14" t="s">
        <v>82</v>
      </c>
      <c r="AW815" s="14" t="s">
        <v>30</v>
      </c>
      <c r="AX815" s="14" t="s">
        <v>80</v>
      </c>
      <c r="AY815" s="190" t="s">
        <v>185</v>
      </c>
    </row>
    <row r="816" spans="1:65" s="2" customFormat="1" ht="16.5" customHeight="1">
      <c r="A816" s="33"/>
      <c r="B816" s="167"/>
      <c r="C816" s="168" t="s">
        <v>1184</v>
      </c>
      <c r="D816" s="168" t="s">
        <v>187</v>
      </c>
      <c r="E816" s="169" t="s">
        <v>1185</v>
      </c>
      <c r="F816" s="170" t="s">
        <v>1186</v>
      </c>
      <c r="G816" s="171" t="s">
        <v>514</v>
      </c>
      <c r="H816" s="172">
        <v>57</v>
      </c>
      <c r="I816" s="173"/>
      <c r="J816" s="174">
        <f>ROUND(I816*H816,2)</f>
        <v>0</v>
      </c>
      <c r="K816" s="170" t="s">
        <v>1</v>
      </c>
      <c r="L816" s="34"/>
      <c r="M816" s="175" t="s">
        <v>1</v>
      </c>
      <c r="N816" s="176" t="s">
        <v>38</v>
      </c>
      <c r="O816" s="59"/>
      <c r="P816" s="177">
        <f>O816*H816</f>
        <v>0</v>
      </c>
      <c r="Q816" s="177">
        <v>3.1E-4</v>
      </c>
      <c r="R816" s="177">
        <f>Q816*H816</f>
        <v>1.7670000000000002E-2</v>
      </c>
      <c r="S816" s="177">
        <v>0</v>
      </c>
      <c r="T816" s="178">
        <f>S816*H816</f>
        <v>0</v>
      </c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R816" s="179" t="s">
        <v>192</v>
      </c>
      <c r="AT816" s="179" t="s">
        <v>187</v>
      </c>
      <c r="AU816" s="179" t="s">
        <v>82</v>
      </c>
      <c r="AY816" s="18" t="s">
        <v>185</v>
      </c>
      <c r="BE816" s="180">
        <f>IF(N816="základní",J816,0)</f>
        <v>0</v>
      </c>
      <c r="BF816" s="180">
        <f>IF(N816="snížená",J816,0)</f>
        <v>0</v>
      </c>
      <c r="BG816" s="180">
        <f>IF(N816="zákl. přenesená",J816,0)</f>
        <v>0</v>
      </c>
      <c r="BH816" s="180">
        <f>IF(N816="sníž. přenesená",J816,0)</f>
        <v>0</v>
      </c>
      <c r="BI816" s="180">
        <f>IF(N816="nulová",J816,0)</f>
        <v>0</v>
      </c>
      <c r="BJ816" s="18" t="s">
        <v>80</v>
      </c>
      <c r="BK816" s="180">
        <f>ROUND(I816*H816,2)</f>
        <v>0</v>
      </c>
      <c r="BL816" s="18" t="s">
        <v>192</v>
      </c>
      <c r="BM816" s="179" t="s">
        <v>1187</v>
      </c>
    </row>
    <row r="817" spans="1:65" s="13" customFormat="1" ht="22.5">
      <c r="B817" s="181"/>
      <c r="D817" s="182" t="s">
        <v>194</v>
      </c>
      <c r="E817" s="183" t="s">
        <v>1</v>
      </c>
      <c r="F817" s="184" t="s">
        <v>652</v>
      </c>
      <c r="H817" s="183" t="s">
        <v>1</v>
      </c>
      <c r="I817" s="185"/>
      <c r="L817" s="181"/>
      <c r="M817" s="186"/>
      <c r="N817" s="187"/>
      <c r="O817" s="187"/>
      <c r="P817" s="187"/>
      <c r="Q817" s="187"/>
      <c r="R817" s="187"/>
      <c r="S817" s="187"/>
      <c r="T817" s="188"/>
      <c r="AT817" s="183" t="s">
        <v>194</v>
      </c>
      <c r="AU817" s="183" t="s">
        <v>82</v>
      </c>
      <c r="AV817" s="13" t="s">
        <v>80</v>
      </c>
      <c r="AW817" s="13" t="s">
        <v>30</v>
      </c>
      <c r="AX817" s="13" t="s">
        <v>73</v>
      </c>
      <c r="AY817" s="183" t="s">
        <v>185</v>
      </c>
    </row>
    <row r="818" spans="1:65" s="13" customFormat="1" ht="22.5">
      <c r="B818" s="181"/>
      <c r="D818" s="182" t="s">
        <v>194</v>
      </c>
      <c r="E818" s="183" t="s">
        <v>1</v>
      </c>
      <c r="F818" s="184" t="s">
        <v>716</v>
      </c>
      <c r="H818" s="183" t="s">
        <v>1</v>
      </c>
      <c r="I818" s="185"/>
      <c r="L818" s="181"/>
      <c r="M818" s="186"/>
      <c r="N818" s="187"/>
      <c r="O818" s="187"/>
      <c r="P818" s="187"/>
      <c r="Q818" s="187"/>
      <c r="R818" s="187"/>
      <c r="S818" s="187"/>
      <c r="T818" s="188"/>
      <c r="AT818" s="183" t="s">
        <v>194</v>
      </c>
      <c r="AU818" s="183" t="s">
        <v>82</v>
      </c>
      <c r="AV818" s="13" t="s">
        <v>80</v>
      </c>
      <c r="AW818" s="13" t="s">
        <v>30</v>
      </c>
      <c r="AX818" s="13" t="s">
        <v>73</v>
      </c>
      <c r="AY818" s="183" t="s">
        <v>185</v>
      </c>
    </row>
    <row r="819" spans="1:65" s="13" customFormat="1" ht="11.25">
      <c r="B819" s="181"/>
      <c r="D819" s="182" t="s">
        <v>194</v>
      </c>
      <c r="E819" s="183" t="s">
        <v>1</v>
      </c>
      <c r="F819" s="184" t="s">
        <v>1188</v>
      </c>
      <c r="H819" s="183" t="s">
        <v>1</v>
      </c>
      <c r="I819" s="185"/>
      <c r="L819" s="181"/>
      <c r="M819" s="186"/>
      <c r="N819" s="187"/>
      <c r="O819" s="187"/>
      <c r="P819" s="187"/>
      <c r="Q819" s="187"/>
      <c r="R819" s="187"/>
      <c r="S819" s="187"/>
      <c r="T819" s="188"/>
      <c r="AT819" s="183" t="s">
        <v>194</v>
      </c>
      <c r="AU819" s="183" t="s">
        <v>82</v>
      </c>
      <c r="AV819" s="13" t="s">
        <v>80</v>
      </c>
      <c r="AW819" s="13" t="s">
        <v>30</v>
      </c>
      <c r="AX819" s="13" t="s">
        <v>73</v>
      </c>
      <c r="AY819" s="183" t="s">
        <v>185</v>
      </c>
    </row>
    <row r="820" spans="1:65" s="14" customFormat="1" ht="11.25">
      <c r="B820" s="189"/>
      <c r="D820" s="182" t="s">
        <v>194</v>
      </c>
      <c r="E820" s="190" t="s">
        <v>1</v>
      </c>
      <c r="F820" s="191" t="s">
        <v>1189</v>
      </c>
      <c r="H820" s="192">
        <v>57</v>
      </c>
      <c r="I820" s="193"/>
      <c r="L820" s="189"/>
      <c r="M820" s="194"/>
      <c r="N820" s="195"/>
      <c r="O820" s="195"/>
      <c r="P820" s="195"/>
      <c r="Q820" s="195"/>
      <c r="R820" s="195"/>
      <c r="S820" s="195"/>
      <c r="T820" s="196"/>
      <c r="AT820" s="190" t="s">
        <v>194</v>
      </c>
      <c r="AU820" s="190" t="s">
        <v>82</v>
      </c>
      <c r="AV820" s="14" t="s">
        <v>82</v>
      </c>
      <c r="AW820" s="14" t="s">
        <v>30</v>
      </c>
      <c r="AX820" s="14" t="s">
        <v>80</v>
      </c>
      <c r="AY820" s="190" t="s">
        <v>185</v>
      </c>
    </row>
    <row r="821" spans="1:65" s="2" customFormat="1" ht="16.5" customHeight="1">
      <c r="A821" s="33"/>
      <c r="B821" s="167"/>
      <c r="C821" s="168" t="s">
        <v>1190</v>
      </c>
      <c r="D821" s="168" t="s">
        <v>187</v>
      </c>
      <c r="E821" s="169" t="s">
        <v>1191</v>
      </c>
      <c r="F821" s="170" t="s">
        <v>1192</v>
      </c>
      <c r="G821" s="171" t="s">
        <v>514</v>
      </c>
      <c r="H821" s="172">
        <v>28</v>
      </c>
      <c r="I821" s="173"/>
      <c r="J821" s="174">
        <f>ROUND(I821*H821,2)</f>
        <v>0</v>
      </c>
      <c r="K821" s="170" t="s">
        <v>1</v>
      </c>
      <c r="L821" s="34"/>
      <c r="M821" s="175" t="s">
        <v>1</v>
      </c>
      <c r="N821" s="176" t="s">
        <v>38</v>
      </c>
      <c r="O821" s="59"/>
      <c r="P821" s="177">
        <f>O821*H821</f>
        <v>0</v>
      </c>
      <c r="Q821" s="177">
        <v>3.1E-4</v>
      </c>
      <c r="R821" s="177">
        <f>Q821*H821</f>
        <v>8.6800000000000002E-3</v>
      </c>
      <c r="S821" s="177">
        <v>0</v>
      </c>
      <c r="T821" s="178">
        <f>S821*H821</f>
        <v>0</v>
      </c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R821" s="179" t="s">
        <v>192</v>
      </c>
      <c r="AT821" s="179" t="s">
        <v>187</v>
      </c>
      <c r="AU821" s="179" t="s">
        <v>82</v>
      </c>
      <c r="AY821" s="18" t="s">
        <v>185</v>
      </c>
      <c r="BE821" s="180">
        <f>IF(N821="základní",J821,0)</f>
        <v>0</v>
      </c>
      <c r="BF821" s="180">
        <f>IF(N821="snížená",J821,0)</f>
        <v>0</v>
      </c>
      <c r="BG821" s="180">
        <f>IF(N821="zákl. přenesená",J821,0)</f>
        <v>0</v>
      </c>
      <c r="BH821" s="180">
        <f>IF(N821="sníž. přenesená",J821,0)</f>
        <v>0</v>
      </c>
      <c r="BI821" s="180">
        <f>IF(N821="nulová",J821,0)</f>
        <v>0</v>
      </c>
      <c r="BJ821" s="18" t="s">
        <v>80</v>
      </c>
      <c r="BK821" s="180">
        <f>ROUND(I821*H821,2)</f>
        <v>0</v>
      </c>
      <c r="BL821" s="18" t="s">
        <v>192</v>
      </c>
      <c r="BM821" s="179" t="s">
        <v>1193</v>
      </c>
    </row>
    <row r="822" spans="1:65" s="13" customFormat="1" ht="22.5">
      <c r="B822" s="181"/>
      <c r="D822" s="182" t="s">
        <v>194</v>
      </c>
      <c r="E822" s="183" t="s">
        <v>1</v>
      </c>
      <c r="F822" s="184" t="s">
        <v>652</v>
      </c>
      <c r="H822" s="183" t="s">
        <v>1</v>
      </c>
      <c r="I822" s="185"/>
      <c r="L822" s="181"/>
      <c r="M822" s="186"/>
      <c r="N822" s="187"/>
      <c r="O822" s="187"/>
      <c r="P822" s="187"/>
      <c r="Q822" s="187"/>
      <c r="R822" s="187"/>
      <c r="S822" s="187"/>
      <c r="T822" s="188"/>
      <c r="AT822" s="183" t="s">
        <v>194</v>
      </c>
      <c r="AU822" s="183" t="s">
        <v>82</v>
      </c>
      <c r="AV822" s="13" t="s">
        <v>80</v>
      </c>
      <c r="AW822" s="13" t="s">
        <v>30</v>
      </c>
      <c r="AX822" s="13" t="s">
        <v>73</v>
      </c>
      <c r="AY822" s="183" t="s">
        <v>185</v>
      </c>
    </row>
    <row r="823" spans="1:65" s="13" customFormat="1" ht="22.5">
      <c r="B823" s="181"/>
      <c r="D823" s="182" t="s">
        <v>194</v>
      </c>
      <c r="E823" s="183" t="s">
        <v>1</v>
      </c>
      <c r="F823" s="184" t="s">
        <v>716</v>
      </c>
      <c r="H823" s="183" t="s">
        <v>1</v>
      </c>
      <c r="I823" s="185"/>
      <c r="L823" s="181"/>
      <c r="M823" s="186"/>
      <c r="N823" s="187"/>
      <c r="O823" s="187"/>
      <c r="P823" s="187"/>
      <c r="Q823" s="187"/>
      <c r="R823" s="187"/>
      <c r="S823" s="187"/>
      <c r="T823" s="188"/>
      <c r="AT823" s="183" t="s">
        <v>194</v>
      </c>
      <c r="AU823" s="183" t="s">
        <v>82</v>
      </c>
      <c r="AV823" s="13" t="s">
        <v>80</v>
      </c>
      <c r="AW823" s="13" t="s">
        <v>30</v>
      </c>
      <c r="AX823" s="13" t="s">
        <v>73</v>
      </c>
      <c r="AY823" s="183" t="s">
        <v>185</v>
      </c>
    </row>
    <row r="824" spans="1:65" s="13" customFormat="1" ht="11.25">
      <c r="B824" s="181"/>
      <c r="D824" s="182" t="s">
        <v>194</v>
      </c>
      <c r="E824" s="183" t="s">
        <v>1</v>
      </c>
      <c r="F824" s="184" t="s">
        <v>1194</v>
      </c>
      <c r="H824" s="183" t="s">
        <v>1</v>
      </c>
      <c r="I824" s="185"/>
      <c r="L824" s="181"/>
      <c r="M824" s="186"/>
      <c r="N824" s="187"/>
      <c r="O824" s="187"/>
      <c r="P824" s="187"/>
      <c r="Q824" s="187"/>
      <c r="R824" s="187"/>
      <c r="S824" s="187"/>
      <c r="T824" s="188"/>
      <c r="AT824" s="183" t="s">
        <v>194</v>
      </c>
      <c r="AU824" s="183" t="s">
        <v>82</v>
      </c>
      <c r="AV824" s="13" t="s">
        <v>80</v>
      </c>
      <c r="AW824" s="13" t="s">
        <v>30</v>
      </c>
      <c r="AX824" s="13" t="s">
        <v>73</v>
      </c>
      <c r="AY824" s="183" t="s">
        <v>185</v>
      </c>
    </row>
    <row r="825" spans="1:65" s="14" customFormat="1" ht="11.25">
      <c r="B825" s="189"/>
      <c r="D825" s="182" t="s">
        <v>194</v>
      </c>
      <c r="E825" s="190" t="s">
        <v>1</v>
      </c>
      <c r="F825" s="191" t="s">
        <v>1195</v>
      </c>
      <c r="H825" s="192">
        <v>28</v>
      </c>
      <c r="I825" s="193"/>
      <c r="L825" s="189"/>
      <c r="M825" s="194"/>
      <c r="N825" s="195"/>
      <c r="O825" s="195"/>
      <c r="P825" s="195"/>
      <c r="Q825" s="195"/>
      <c r="R825" s="195"/>
      <c r="S825" s="195"/>
      <c r="T825" s="196"/>
      <c r="AT825" s="190" t="s">
        <v>194</v>
      </c>
      <c r="AU825" s="190" t="s">
        <v>82</v>
      </c>
      <c r="AV825" s="14" t="s">
        <v>82</v>
      </c>
      <c r="AW825" s="14" t="s">
        <v>30</v>
      </c>
      <c r="AX825" s="14" t="s">
        <v>80</v>
      </c>
      <c r="AY825" s="190" t="s">
        <v>185</v>
      </c>
    </row>
    <row r="826" spans="1:65" s="2" customFormat="1" ht="16.5" customHeight="1">
      <c r="A826" s="33"/>
      <c r="B826" s="167"/>
      <c r="C826" s="168" t="s">
        <v>1196</v>
      </c>
      <c r="D826" s="168" t="s">
        <v>187</v>
      </c>
      <c r="E826" s="169" t="s">
        <v>1197</v>
      </c>
      <c r="F826" s="170" t="s">
        <v>1198</v>
      </c>
      <c r="G826" s="171" t="s">
        <v>514</v>
      </c>
      <c r="H826" s="172">
        <v>42</v>
      </c>
      <c r="I826" s="173"/>
      <c r="J826" s="174">
        <f>ROUND(I826*H826,2)</f>
        <v>0</v>
      </c>
      <c r="K826" s="170" t="s">
        <v>1</v>
      </c>
      <c r="L826" s="34"/>
      <c r="M826" s="175" t="s">
        <v>1</v>
      </c>
      <c r="N826" s="176" t="s">
        <v>38</v>
      </c>
      <c r="O826" s="59"/>
      <c r="P826" s="177">
        <f>O826*H826</f>
        <v>0</v>
      </c>
      <c r="Q826" s="177">
        <v>3.1E-4</v>
      </c>
      <c r="R826" s="177">
        <f>Q826*H826</f>
        <v>1.302E-2</v>
      </c>
      <c r="S826" s="177">
        <v>0</v>
      </c>
      <c r="T826" s="178">
        <f>S826*H826</f>
        <v>0</v>
      </c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R826" s="179" t="s">
        <v>192</v>
      </c>
      <c r="AT826" s="179" t="s">
        <v>187</v>
      </c>
      <c r="AU826" s="179" t="s">
        <v>82</v>
      </c>
      <c r="AY826" s="18" t="s">
        <v>185</v>
      </c>
      <c r="BE826" s="180">
        <f>IF(N826="základní",J826,0)</f>
        <v>0</v>
      </c>
      <c r="BF826" s="180">
        <f>IF(N826="snížená",J826,0)</f>
        <v>0</v>
      </c>
      <c r="BG826" s="180">
        <f>IF(N826="zákl. přenesená",J826,0)</f>
        <v>0</v>
      </c>
      <c r="BH826" s="180">
        <f>IF(N826="sníž. přenesená",J826,0)</f>
        <v>0</v>
      </c>
      <c r="BI826" s="180">
        <f>IF(N826="nulová",J826,0)</f>
        <v>0</v>
      </c>
      <c r="BJ826" s="18" t="s">
        <v>80</v>
      </c>
      <c r="BK826" s="180">
        <f>ROUND(I826*H826,2)</f>
        <v>0</v>
      </c>
      <c r="BL826" s="18" t="s">
        <v>192</v>
      </c>
      <c r="BM826" s="179" t="s">
        <v>1199</v>
      </c>
    </row>
    <row r="827" spans="1:65" s="13" customFormat="1" ht="22.5">
      <c r="B827" s="181"/>
      <c r="D827" s="182" t="s">
        <v>194</v>
      </c>
      <c r="E827" s="183" t="s">
        <v>1</v>
      </c>
      <c r="F827" s="184" t="s">
        <v>652</v>
      </c>
      <c r="H827" s="183" t="s">
        <v>1</v>
      </c>
      <c r="I827" s="185"/>
      <c r="L827" s="181"/>
      <c r="M827" s="186"/>
      <c r="N827" s="187"/>
      <c r="O827" s="187"/>
      <c r="P827" s="187"/>
      <c r="Q827" s="187"/>
      <c r="R827" s="187"/>
      <c r="S827" s="187"/>
      <c r="T827" s="188"/>
      <c r="AT827" s="183" t="s">
        <v>194</v>
      </c>
      <c r="AU827" s="183" t="s">
        <v>82</v>
      </c>
      <c r="AV827" s="13" t="s">
        <v>80</v>
      </c>
      <c r="AW827" s="13" t="s">
        <v>30</v>
      </c>
      <c r="AX827" s="13" t="s">
        <v>73</v>
      </c>
      <c r="AY827" s="183" t="s">
        <v>185</v>
      </c>
    </row>
    <row r="828" spans="1:65" s="13" customFormat="1" ht="22.5">
      <c r="B828" s="181"/>
      <c r="D828" s="182" t="s">
        <v>194</v>
      </c>
      <c r="E828" s="183" t="s">
        <v>1</v>
      </c>
      <c r="F828" s="184" t="s">
        <v>716</v>
      </c>
      <c r="H828" s="183" t="s">
        <v>1</v>
      </c>
      <c r="I828" s="185"/>
      <c r="L828" s="181"/>
      <c r="M828" s="186"/>
      <c r="N828" s="187"/>
      <c r="O828" s="187"/>
      <c r="P828" s="187"/>
      <c r="Q828" s="187"/>
      <c r="R828" s="187"/>
      <c r="S828" s="187"/>
      <c r="T828" s="188"/>
      <c r="AT828" s="183" t="s">
        <v>194</v>
      </c>
      <c r="AU828" s="183" t="s">
        <v>82</v>
      </c>
      <c r="AV828" s="13" t="s">
        <v>80</v>
      </c>
      <c r="AW828" s="13" t="s">
        <v>30</v>
      </c>
      <c r="AX828" s="13" t="s">
        <v>73</v>
      </c>
      <c r="AY828" s="183" t="s">
        <v>185</v>
      </c>
    </row>
    <row r="829" spans="1:65" s="13" customFormat="1" ht="11.25">
      <c r="B829" s="181"/>
      <c r="D829" s="182" t="s">
        <v>194</v>
      </c>
      <c r="E829" s="183" t="s">
        <v>1</v>
      </c>
      <c r="F829" s="184" t="s">
        <v>1200</v>
      </c>
      <c r="H829" s="183" t="s">
        <v>1</v>
      </c>
      <c r="I829" s="185"/>
      <c r="L829" s="181"/>
      <c r="M829" s="186"/>
      <c r="N829" s="187"/>
      <c r="O829" s="187"/>
      <c r="P829" s="187"/>
      <c r="Q829" s="187"/>
      <c r="R829" s="187"/>
      <c r="S829" s="187"/>
      <c r="T829" s="188"/>
      <c r="AT829" s="183" t="s">
        <v>194</v>
      </c>
      <c r="AU829" s="183" t="s">
        <v>82</v>
      </c>
      <c r="AV829" s="13" t="s">
        <v>80</v>
      </c>
      <c r="AW829" s="13" t="s">
        <v>30</v>
      </c>
      <c r="AX829" s="13" t="s">
        <v>73</v>
      </c>
      <c r="AY829" s="183" t="s">
        <v>185</v>
      </c>
    </row>
    <row r="830" spans="1:65" s="14" customFormat="1" ht="11.25">
      <c r="B830" s="189"/>
      <c r="D830" s="182" t="s">
        <v>194</v>
      </c>
      <c r="E830" s="190" t="s">
        <v>1</v>
      </c>
      <c r="F830" s="191" t="s">
        <v>1201</v>
      </c>
      <c r="H830" s="192">
        <v>42</v>
      </c>
      <c r="I830" s="193"/>
      <c r="L830" s="189"/>
      <c r="M830" s="194"/>
      <c r="N830" s="195"/>
      <c r="O830" s="195"/>
      <c r="P830" s="195"/>
      <c r="Q830" s="195"/>
      <c r="R830" s="195"/>
      <c r="S830" s="195"/>
      <c r="T830" s="196"/>
      <c r="AT830" s="190" t="s">
        <v>194</v>
      </c>
      <c r="AU830" s="190" t="s">
        <v>82</v>
      </c>
      <c r="AV830" s="14" t="s">
        <v>82</v>
      </c>
      <c r="AW830" s="14" t="s">
        <v>30</v>
      </c>
      <c r="AX830" s="14" t="s">
        <v>80</v>
      </c>
      <c r="AY830" s="190" t="s">
        <v>185</v>
      </c>
    </row>
    <row r="831" spans="1:65" s="2" customFormat="1" ht="16.5" customHeight="1">
      <c r="A831" s="33"/>
      <c r="B831" s="167"/>
      <c r="C831" s="168" t="s">
        <v>1202</v>
      </c>
      <c r="D831" s="168" t="s">
        <v>187</v>
      </c>
      <c r="E831" s="169" t="s">
        <v>1203</v>
      </c>
      <c r="F831" s="170" t="s">
        <v>1204</v>
      </c>
      <c r="G831" s="171" t="s">
        <v>514</v>
      </c>
      <c r="H831" s="172">
        <v>6</v>
      </c>
      <c r="I831" s="173"/>
      <c r="J831" s="174">
        <f>ROUND(I831*H831,2)</f>
        <v>0</v>
      </c>
      <c r="K831" s="170" t="s">
        <v>1</v>
      </c>
      <c r="L831" s="34"/>
      <c r="M831" s="175" t="s">
        <v>1</v>
      </c>
      <c r="N831" s="176" t="s">
        <v>38</v>
      </c>
      <c r="O831" s="59"/>
      <c r="P831" s="177">
        <f>O831*H831</f>
        <v>0</v>
      </c>
      <c r="Q831" s="177">
        <v>1.0300000000000001E-3</v>
      </c>
      <c r="R831" s="177">
        <f>Q831*H831</f>
        <v>6.1800000000000006E-3</v>
      </c>
      <c r="S831" s="177">
        <v>0</v>
      </c>
      <c r="T831" s="178">
        <f>S831*H831</f>
        <v>0</v>
      </c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R831" s="179" t="s">
        <v>192</v>
      </c>
      <c r="AT831" s="179" t="s">
        <v>187</v>
      </c>
      <c r="AU831" s="179" t="s">
        <v>82</v>
      </c>
      <c r="AY831" s="18" t="s">
        <v>185</v>
      </c>
      <c r="BE831" s="180">
        <f>IF(N831="základní",J831,0)</f>
        <v>0</v>
      </c>
      <c r="BF831" s="180">
        <f>IF(N831="snížená",J831,0)</f>
        <v>0</v>
      </c>
      <c r="BG831" s="180">
        <f>IF(N831="zákl. přenesená",J831,0)</f>
        <v>0</v>
      </c>
      <c r="BH831" s="180">
        <f>IF(N831="sníž. přenesená",J831,0)</f>
        <v>0</v>
      </c>
      <c r="BI831" s="180">
        <f>IF(N831="nulová",J831,0)</f>
        <v>0</v>
      </c>
      <c r="BJ831" s="18" t="s">
        <v>80</v>
      </c>
      <c r="BK831" s="180">
        <f>ROUND(I831*H831,2)</f>
        <v>0</v>
      </c>
      <c r="BL831" s="18" t="s">
        <v>192</v>
      </c>
      <c r="BM831" s="179" t="s">
        <v>1205</v>
      </c>
    </row>
    <row r="832" spans="1:65" s="13" customFormat="1" ht="33.75">
      <c r="B832" s="181"/>
      <c r="D832" s="182" t="s">
        <v>194</v>
      </c>
      <c r="E832" s="183" t="s">
        <v>1</v>
      </c>
      <c r="F832" s="184" t="s">
        <v>1206</v>
      </c>
      <c r="H832" s="183" t="s">
        <v>1</v>
      </c>
      <c r="I832" s="185"/>
      <c r="L832" s="181"/>
      <c r="M832" s="186"/>
      <c r="N832" s="187"/>
      <c r="O832" s="187"/>
      <c r="P832" s="187"/>
      <c r="Q832" s="187"/>
      <c r="R832" s="187"/>
      <c r="S832" s="187"/>
      <c r="T832" s="188"/>
      <c r="AT832" s="183" t="s">
        <v>194</v>
      </c>
      <c r="AU832" s="183" t="s">
        <v>82</v>
      </c>
      <c r="AV832" s="13" t="s">
        <v>80</v>
      </c>
      <c r="AW832" s="13" t="s">
        <v>30</v>
      </c>
      <c r="AX832" s="13" t="s">
        <v>73</v>
      </c>
      <c r="AY832" s="183" t="s">
        <v>185</v>
      </c>
    </row>
    <row r="833" spans="1:65" s="13" customFormat="1" ht="11.25">
      <c r="B833" s="181"/>
      <c r="D833" s="182" t="s">
        <v>194</v>
      </c>
      <c r="E833" s="183" t="s">
        <v>1</v>
      </c>
      <c r="F833" s="184" t="s">
        <v>1207</v>
      </c>
      <c r="H833" s="183" t="s">
        <v>1</v>
      </c>
      <c r="I833" s="185"/>
      <c r="L833" s="181"/>
      <c r="M833" s="186"/>
      <c r="N833" s="187"/>
      <c r="O833" s="187"/>
      <c r="P833" s="187"/>
      <c r="Q833" s="187"/>
      <c r="R833" s="187"/>
      <c r="S833" s="187"/>
      <c r="T833" s="188"/>
      <c r="AT833" s="183" t="s">
        <v>194</v>
      </c>
      <c r="AU833" s="183" t="s">
        <v>82</v>
      </c>
      <c r="AV833" s="13" t="s">
        <v>80</v>
      </c>
      <c r="AW833" s="13" t="s">
        <v>30</v>
      </c>
      <c r="AX833" s="13" t="s">
        <v>73</v>
      </c>
      <c r="AY833" s="183" t="s">
        <v>185</v>
      </c>
    </row>
    <row r="834" spans="1:65" s="14" customFormat="1" ht="11.25">
      <c r="B834" s="189"/>
      <c r="D834" s="182" t="s">
        <v>194</v>
      </c>
      <c r="E834" s="190" t="s">
        <v>1</v>
      </c>
      <c r="F834" s="191" t="s">
        <v>1208</v>
      </c>
      <c r="H834" s="192">
        <v>2</v>
      </c>
      <c r="I834" s="193"/>
      <c r="L834" s="189"/>
      <c r="M834" s="194"/>
      <c r="N834" s="195"/>
      <c r="O834" s="195"/>
      <c r="P834" s="195"/>
      <c r="Q834" s="195"/>
      <c r="R834" s="195"/>
      <c r="S834" s="195"/>
      <c r="T834" s="196"/>
      <c r="AT834" s="190" t="s">
        <v>194</v>
      </c>
      <c r="AU834" s="190" t="s">
        <v>82</v>
      </c>
      <c r="AV834" s="14" t="s">
        <v>82</v>
      </c>
      <c r="AW834" s="14" t="s">
        <v>30</v>
      </c>
      <c r="AX834" s="14" t="s">
        <v>73</v>
      </c>
      <c r="AY834" s="190" t="s">
        <v>185</v>
      </c>
    </row>
    <row r="835" spans="1:65" s="14" customFormat="1" ht="11.25">
      <c r="B835" s="189"/>
      <c r="D835" s="182" t="s">
        <v>194</v>
      </c>
      <c r="E835" s="190" t="s">
        <v>1</v>
      </c>
      <c r="F835" s="191" t="s">
        <v>1209</v>
      </c>
      <c r="H835" s="192">
        <v>2</v>
      </c>
      <c r="I835" s="193"/>
      <c r="L835" s="189"/>
      <c r="M835" s="194"/>
      <c r="N835" s="195"/>
      <c r="O835" s="195"/>
      <c r="P835" s="195"/>
      <c r="Q835" s="195"/>
      <c r="R835" s="195"/>
      <c r="S835" s="195"/>
      <c r="T835" s="196"/>
      <c r="AT835" s="190" t="s">
        <v>194</v>
      </c>
      <c r="AU835" s="190" t="s">
        <v>82</v>
      </c>
      <c r="AV835" s="14" t="s">
        <v>82</v>
      </c>
      <c r="AW835" s="14" t="s">
        <v>30</v>
      </c>
      <c r="AX835" s="14" t="s">
        <v>73</v>
      </c>
      <c r="AY835" s="190" t="s">
        <v>185</v>
      </c>
    </row>
    <row r="836" spans="1:65" s="14" customFormat="1" ht="11.25">
      <c r="B836" s="189"/>
      <c r="D836" s="182" t="s">
        <v>194</v>
      </c>
      <c r="E836" s="190" t="s">
        <v>1</v>
      </c>
      <c r="F836" s="191" t="s">
        <v>1210</v>
      </c>
      <c r="H836" s="192">
        <v>2</v>
      </c>
      <c r="I836" s="193"/>
      <c r="L836" s="189"/>
      <c r="M836" s="194"/>
      <c r="N836" s="195"/>
      <c r="O836" s="195"/>
      <c r="P836" s="195"/>
      <c r="Q836" s="195"/>
      <c r="R836" s="195"/>
      <c r="S836" s="195"/>
      <c r="T836" s="196"/>
      <c r="AT836" s="190" t="s">
        <v>194</v>
      </c>
      <c r="AU836" s="190" t="s">
        <v>82</v>
      </c>
      <c r="AV836" s="14" t="s">
        <v>82</v>
      </c>
      <c r="AW836" s="14" t="s">
        <v>30</v>
      </c>
      <c r="AX836" s="14" t="s">
        <v>73</v>
      </c>
      <c r="AY836" s="190" t="s">
        <v>185</v>
      </c>
    </row>
    <row r="837" spans="1:65" s="15" customFormat="1" ht="11.25">
      <c r="B837" s="197"/>
      <c r="D837" s="182" t="s">
        <v>194</v>
      </c>
      <c r="E837" s="198" t="s">
        <v>1</v>
      </c>
      <c r="F837" s="199" t="s">
        <v>146</v>
      </c>
      <c r="H837" s="200">
        <v>6</v>
      </c>
      <c r="I837" s="201"/>
      <c r="L837" s="197"/>
      <c r="M837" s="202"/>
      <c r="N837" s="203"/>
      <c r="O837" s="203"/>
      <c r="P837" s="203"/>
      <c r="Q837" s="203"/>
      <c r="R837" s="203"/>
      <c r="S837" s="203"/>
      <c r="T837" s="204"/>
      <c r="AT837" s="198" t="s">
        <v>194</v>
      </c>
      <c r="AU837" s="198" t="s">
        <v>82</v>
      </c>
      <c r="AV837" s="15" t="s">
        <v>192</v>
      </c>
      <c r="AW837" s="15" t="s">
        <v>30</v>
      </c>
      <c r="AX837" s="15" t="s">
        <v>80</v>
      </c>
      <c r="AY837" s="198" t="s">
        <v>185</v>
      </c>
    </row>
    <row r="838" spans="1:65" s="2" customFormat="1" ht="16.5" customHeight="1">
      <c r="A838" s="33"/>
      <c r="B838" s="167"/>
      <c r="C838" s="168" t="s">
        <v>1211</v>
      </c>
      <c r="D838" s="168" t="s">
        <v>187</v>
      </c>
      <c r="E838" s="169" t="s">
        <v>1212</v>
      </c>
      <c r="F838" s="170" t="s">
        <v>1213</v>
      </c>
      <c r="G838" s="171" t="s">
        <v>514</v>
      </c>
      <c r="H838" s="172">
        <v>4</v>
      </c>
      <c r="I838" s="173"/>
      <c r="J838" s="174">
        <f>ROUND(I838*H838,2)</f>
        <v>0</v>
      </c>
      <c r="K838" s="170" t="s">
        <v>1</v>
      </c>
      <c r="L838" s="34"/>
      <c r="M838" s="175" t="s">
        <v>1</v>
      </c>
      <c r="N838" s="176" t="s">
        <v>38</v>
      </c>
      <c r="O838" s="59"/>
      <c r="P838" s="177">
        <f>O838*H838</f>
        <v>0</v>
      </c>
      <c r="Q838" s="177">
        <v>1.0300000000000001E-3</v>
      </c>
      <c r="R838" s="177">
        <f>Q838*H838</f>
        <v>4.1200000000000004E-3</v>
      </c>
      <c r="S838" s="177">
        <v>0</v>
      </c>
      <c r="T838" s="178">
        <f>S838*H838</f>
        <v>0</v>
      </c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R838" s="179" t="s">
        <v>192</v>
      </c>
      <c r="AT838" s="179" t="s">
        <v>187</v>
      </c>
      <c r="AU838" s="179" t="s">
        <v>82</v>
      </c>
      <c r="AY838" s="18" t="s">
        <v>185</v>
      </c>
      <c r="BE838" s="180">
        <f>IF(N838="základní",J838,0)</f>
        <v>0</v>
      </c>
      <c r="BF838" s="180">
        <f>IF(N838="snížená",J838,0)</f>
        <v>0</v>
      </c>
      <c r="BG838" s="180">
        <f>IF(N838="zákl. přenesená",J838,0)</f>
        <v>0</v>
      </c>
      <c r="BH838" s="180">
        <f>IF(N838="sníž. přenesená",J838,0)</f>
        <v>0</v>
      </c>
      <c r="BI838" s="180">
        <f>IF(N838="nulová",J838,0)</f>
        <v>0</v>
      </c>
      <c r="BJ838" s="18" t="s">
        <v>80</v>
      </c>
      <c r="BK838" s="180">
        <f>ROUND(I838*H838,2)</f>
        <v>0</v>
      </c>
      <c r="BL838" s="18" t="s">
        <v>192</v>
      </c>
      <c r="BM838" s="179" t="s">
        <v>1214</v>
      </c>
    </row>
    <row r="839" spans="1:65" s="13" customFormat="1" ht="33.75">
      <c r="B839" s="181"/>
      <c r="D839" s="182" t="s">
        <v>194</v>
      </c>
      <c r="E839" s="183" t="s">
        <v>1</v>
      </c>
      <c r="F839" s="184" t="s">
        <v>1206</v>
      </c>
      <c r="H839" s="183" t="s">
        <v>1</v>
      </c>
      <c r="I839" s="185"/>
      <c r="L839" s="181"/>
      <c r="M839" s="186"/>
      <c r="N839" s="187"/>
      <c r="O839" s="187"/>
      <c r="P839" s="187"/>
      <c r="Q839" s="187"/>
      <c r="R839" s="187"/>
      <c r="S839" s="187"/>
      <c r="T839" s="188"/>
      <c r="AT839" s="183" t="s">
        <v>194</v>
      </c>
      <c r="AU839" s="183" t="s">
        <v>82</v>
      </c>
      <c r="AV839" s="13" t="s">
        <v>80</v>
      </c>
      <c r="AW839" s="13" t="s">
        <v>30</v>
      </c>
      <c r="AX839" s="13" t="s">
        <v>73</v>
      </c>
      <c r="AY839" s="183" t="s">
        <v>185</v>
      </c>
    </row>
    <row r="840" spans="1:65" s="13" customFormat="1" ht="11.25">
      <c r="B840" s="181"/>
      <c r="D840" s="182" t="s">
        <v>194</v>
      </c>
      <c r="E840" s="183" t="s">
        <v>1</v>
      </c>
      <c r="F840" s="184" t="s">
        <v>1207</v>
      </c>
      <c r="H840" s="183" t="s">
        <v>1</v>
      </c>
      <c r="I840" s="185"/>
      <c r="L840" s="181"/>
      <c r="M840" s="186"/>
      <c r="N840" s="187"/>
      <c r="O840" s="187"/>
      <c r="P840" s="187"/>
      <c r="Q840" s="187"/>
      <c r="R840" s="187"/>
      <c r="S840" s="187"/>
      <c r="T840" s="188"/>
      <c r="AT840" s="183" t="s">
        <v>194</v>
      </c>
      <c r="AU840" s="183" t="s">
        <v>82</v>
      </c>
      <c r="AV840" s="13" t="s">
        <v>80</v>
      </c>
      <c r="AW840" s="13" t="s">
        <v>30</v>
      </c>
      <c r="AX840" s="13" t="s">
        <v>73</v>
      </c>
      <c r="AY840" s="183" t="s">
        <v>185</v>
      </c>
    </row>
    <row r="841" spans="1:65" s="14" customFormat="1" ht="11.25">
      <c r="B841" s="189"/>
      <c r="D841" s="182" t="s">
        <v>194</v>
      </c>
      <c r="E841" s="190" t="s">
        <v>1</v>
      </c>
      <c r="F841" s="191" t="s">
        <v>1215</v>
      </c>
      <c r="H841" s="192">
        <v>2</v>
      </c>
      <c r="I841" s="193"/>
      <c r="L841" s="189"/>
      <c r="M841" s="194"/>
      <c r="N841" s="195"/>
      <c r="O841" s="195"/>
      <c r="P841" s="195"/>
      <c r="Q841" s="195"/>
      <c r="R841" s="195"/>
      <c r="S841" s="195"/>
      <c r="T841" s="196"/>
      <c r="AT841" s="190" t="s">
        <v>194</v>
      </c>
      <c r="AU841" s="190" t="s">
        <v>82</v>
      </c>
      <c r="AV841" s="14" t="s">
        <v>82</v>
      </c>
      <c r="AW841" s="14" t="s">
        <v>30</v>
      </c>
      <c r="AX841" s="14" t="s">
        <v>73</v>
      </c>
      <c r="AY841" s="190" t="s">
        <v>185</v>
      </c>
    </row>
    <row r="842" spans="1:65" s="14" customFormat="1" ht="11.25">
      <c r="B842" s="189"/>
      <c r="D842" s="182" t="s">
        <v>194</v>
      </c>
      <c r="E842" s="190" t="s">
        <v>1</v>
      </c>
      <c r="F842" s="191" t="s">
        <v>1209</v>
      </c>
      <c r="H842" s="192">
        <v>2</v>
      </c>
      <c r="I842" s="193"/>
      <c r="L842" s="189"/>
      <c r="M842" s="194"/>
      <c r="N842" s="195"/>
      <c r="O842" s="195"/>
      <c r="P842" s="195"/>
      <c r="Q842" s="195"/>
      <c r="R842" s="195"/>
      <c r="S842" s="195"/>
      <c r="T842" s="196"/>
      <c r="AT842" s="190" t="s">
        <v>194</v>
      </c>
      <c r="AU842" s="190" t="s">
        <v>82</v>
      </c>
      <c r="AV842" s="14" t="s">
        <v>82</v>
      </c>
      <c r="AW842" s="14" t="s">
        <v>30</v>
      </c>
      <c r="AX842" s="14" t="s">
        <v>73</v>
      </c>
      <c r="AY842" s="190" t="s">
        <v>185</v>
      </c>
    </row>
    <row r="843" spans="1:65" s="15" customFormat="1" ht="11.25">
      <c r="B843" s="197"/>
      <c r="D843" s="182" t="s">
        <v>194</v>
      </c>
      <c r="E843" s="198" t="s">
        <v>1</v>
      </c>
      <c r="F843" s="199" t="s">
        <v>146</v>
      </c>
      <c r="H843" s="200">
        <v>4</v>
      </c>
      <c r="I843" s="201"/>
      <c r="L843" s="197"/>
      <c r="M843" s="202"/>
      <c r="N843" s="203"/>
      <c r="O843" s="203"/>
      <c r="P843" s="203"/>
      <c r="Q843" s="203"/>
      <c r="R843" s="203"/>
      <c r="S843" s="203"/>
      <c r="T843" s="204"/>
      <c r="AT843" s="198" t="s">
        <v>194</v>
      </c>
      <c r="AU843" s="198" t="s">
        <v>82</v>
      </c>
      <c r="AV843" s="15" t="s">
        <v>192</v>
      </c>
      <c r="AW843" s="15" t="s">
        <v>30</v>
      </c>
      <c r="AX843" s="15" t="s">
        <v>80</v>
      </c>
      <c r="AY843" s="198" t="s">
        <v>185</v>
      </c>
    </row>
    <row r="844" spans="1:65" s="12" customFormat="1" ht="22.9" customHeight="1">
      <c r="B844" s="154"/>
      <c r="D844" s="155" t="s">
        <v>72</v>
      </c>
      <c r="E844" s="165" t="s">
        <v>238</v>
      </c>
      <c r="F844" s="165" t="s">
        <v>1216</v>
      </c>
      <c r="I844" s="157"/>
      <c r="J844" s="166">
        <f>BK844</f>
        <v>0</v>
      </c>
      <c r="L844" s="154"/>
      <c r="M844" s="159"/>
      <c r="N844" s="160"/>
      <c r="O844" s="160"/>
      <c r="P844" s="161">
        <f>SUM(P845:P870)</f>
        <v>0</v>
      </c>
      <c r="Q844" s="160"/>
      <c r="R844" s="161">
        <f>SUM(R845:R870)</f>
        <v>0.37826199999999999</v>
      </c>
      <c r="S844" s="160"/>
      <c r="T844" s="162">
        <f>SUM(T845:T870)</f>
        <v>2.232E-2</v>
      </c>
      <c r="AR844" s="155" t="s">
        <v>80</v>
      </c>
      <c r="AT844" s="163" t="s">
        <v>72</v>
      </c>
      <c r="AU844" s="163" t="s">
        <v>80</v>
      </c>
      <c r="AY844" s="155" t="s">
        <v>185</v>
      </c>
      <c r="BK844" s="164">
        <f>SUM(BK845:BK870)</f>
        <v>0</v>
      </c>
    </row>
    <row r="845" spans="1:65" s="2" customFormat="1" ht="21.75" customHeight="1">
      <c r="A845" s="33"/>
      <c r="B845" s="167"/>
      <c r="C845" s="168" t="s">
        <v>1217</v>
      </c>
      <c r="D845" s="168" t="s">
        <v>187</v>
      </c>
      <c r="E845" s="169" t="s">
        <v>1218</v>
      </c>
      <c r="F845" s="170" t="s">
        <v>1219</v>
      </c>
      <c r="G845" s="171" t="s">
        <v>220</v>
      </c>
      <c r="H845" s="172">
        <v>3</v>
      </c>
      <c r="I845" s="173"/>
      <c r="J845" s="174">
        <f>ROUND(I845*H845,2)</f>
        <v>0</v>
      </c>
      <c r="K845" s="170" t="s">
        <v>191</v>
      </c>
      <c r="L845" s="34"/>
      <c r="M845" s="175" t="s">
        <v>1</v>
      </c>
      <c r="N845" s="176" t="s">
        <v>38</v>
      </c>
      <c r="O845" s="59"/>
      <c r="P845" s="177">
        <f>O845*H845</f>
        <v>0</v>
      </c>
      <c r="Q845" s="177">
        <v>0.11519</v>
      </c>
      <c r="R845" s="177">
        <f>Q845*H845</f>
        <v>0.34556999999999999</v>
      </c>
      <c r="S845" s="177">
        <v>0</v>
      </c>
      <c r="T845" s="178">
        <f>S845*H845</f>
        <v>0</v>
      </c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R845" s="179" t="s">
        <v>192</v>
      </c>
      <c r="AT845" s="179" t="s">
        <v>187</v>
      </c>
      <c r="AU845" s="179" t="s">
        <v>82</v>
      </c>
      <c r="AY845" s="18" t="s">
        <v>185</v>
      </c>
      <c r="BE845" s="180">
        <f>IF(N845="základní",J845,0)</f>
        <v>0</v>
      </c>
      <c r="BF845" s="180">
        <f>IF(N845="snížená",J845,0)</f>
        <v>0</v>
      </c>
      <c r="BG845" s="180">
        <f>IF(N845="zákl. přenesená",J845,0)</f>
        <v>0</v>
      </c>
      <c r="BH845" s="180">
        <f>IF(N845="sníž. přenesená",J845,0)</f>
        <v>0</v>
      </c>
      <c r="BI845" s="180">
        <f>IF(N845="nulová",J845,0)</f>
        <v>0</v>
      </c>
      <c r="BJ845" s="18" t="s">
        <v>80</v>
      </c>
      <c r="BK845" s="180">
        <f>ROUND(I845*H845,2)</f>
        <v>0</v>
      </c>
      <c r="BL845" s="18" t="s">
        <v>192</v>
      </c>
      <c r="BM845" s="179" t="s">
        <v>1220</v>
      </c>
    </row>
    <row r="846" spans="1:65" s="13" customFormat="1" ht="11.25">
      <c r="B846" s="181"/>
      <c r="D846" s="182" t="s">
        <v>194</v>
      </c>
      <c r="E846" s="183" t="s">
        <v>1</v>
      </c>
      <c r="F846" s="184" t="s">
        <v>195</v>
      </c>
      <c r="H846" s="183" t="s">
        <v>1</v>
      </c>
      <c r="I846" s="185"/>
      <c r="L846" s="181"/>
      <c r="M846" s="186"/>
      <c r="N846" s="187"/>
      <c r="O846" s="187"/>
      <c r="P846" s="187"/>
      <c r="Q846" s="187"/>
      <c r="R846" s="187"/>
      <c r="S846" s="187"/>
      <c r="T846" s="188"/>
      <c r="AT846" s="183" t="s">
        <v>194</v>
      </c>
      <c r="AU846" s="183" t="s">
        <v>82</v>
      </c>
      <c r="AV846" s="13" t="s">
        <v>80</v>
      </c>
      <c r="AW846" s="13" t="s">
        <v>30</v>
      </c>
      <c r="AX846" s="13" t="s">
        <v>73</v>
      </c>
      <c r="AY846" s="183" t="s">
        <v>185</v>
      </c>
    </row>
    <row r="847" spans="1:65" s="14" customFormat="1" ht="11.25">
      <c r="B847" s="189"/>
      <c r="D847" s="182" t="s">
        <v>194</v>
      </c>
      <c r="E847" s="190" t="s">
        <v>1</v>
      </c>
      <c r="F847" s="191" t="s">
        <v>202</v>
      </c>
      <c r="H847" s="192">
        <v>3</v>
      </c>
      <c r="I847" s="193"/>
      <c r="L847" s="189"/>
      <c r="M847" s="194"/>
      <c r="N847" s="195"/>
      <c r="O847" s="195"/>
      <c r="P847" s="195"/>
      <c r="Q847" s="195"/>
      <c r="R847" s="195"/>
      <c r="S847" s="195"/>
      <c r="T847" s="196"/>
      <c r="AT847" s="190" t="s">
        <v>194</v>
      </c>
      <c r="AU847" s="190" t="s">
        <v>82</v>
      </c>
      <c r="AV847" s="14" t="s">
        <v>82</v>
      </c>
      <c r="AW847" s="14" t="s">
        <v>30</v>
      </c>
      <c r="AX847" s="14" t="s">
        <v>80</v>
      </c>
      <c r="AY847" s="190" t="s">
        <v>185</v>
      </c>
    </row>
    <row r="848" spans="1:65" s="2" customFormat="1" ht="21.75" customHeight="1">
      <c r="A848" s="33"/>
      <c r="B848" s="167"/>
      <c r="C848" s="168" t="s">
        <v>1221</v>
      </c>
      <c r="D848" s="168" t="s">
        <v>187</v>
      </c>
      <c r="E848" s="169" t="s">
        <v>1222</v>
      </c>
      <c r="F848" s="170" t="s">
        <v>1223</v>
      </c>
      <c r="G848" s="171" t="s">
        <v>220</v>
      </c>
      <c r="H848" s="172">
        <v>297.2</v>
      </c>
      <c r="I848" s="173"/>
      <c r="J848" s="174">
        <f>ROUND(I848*H848,2)</f>
        <v>0</v>
      </c>
      <c r="K848" s="170" t="s">
        <v>191</v>
      </c>
      <c r="L848" s="34"/>
      <c r="M848" s="175" t="s">
        <v>1</v>
      </c>
      <c r="N848" s="176" t="s">
        <v>38</v>
      </c>
      <c r="O848" s="59"/>
      <c r="P848" s="177">
        <f>O848*H848</f>
        <v>0</v>
      </c>
      <c r="Q848" s="177">
        <v>0</v>
      </c>
      <c r="R848" s="177">
        <f>Q848*H848</f>
        <v>0</v>
      </c>
      <c r="S848" s="177">
        <v>0</v>
      </c>
      <c r="T848" s="178">
        <f>S848*H848</f>
        <v>0</v>
      </c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R848" s="179" t="s">
        <v>192</v>
      </c>
      <c r="AT848" s="179" t="s">
        <v>187</v>
      </c>
      <c r="AU848" s="179" t="s">
        <v>82</v>
      </c>
      <c r="AY848" s="18" t="s">
        <v>185</v>
      </c>
      <c r="BE848" s="180">
        <f>IF(N848="základní",J848,0)</f>
        <v>0</v>
      </c>
      <c r="BF848" s="180">
        <f>IF(N848="snížená",J848,0)</f>
        <v>0</v>
      </c>
      <c r="BG848" s="180">
        <f>IF(N848="zákl. přenesená",J848,0)</f>
        <v>0</v>
      </c>
      <c r="BH848" s="180">
        <f>IF(N848="sníž. přenesená",J848,0)</f>
        <v>0</v>
      </c>
      <c r="BI848" s="180">
        <f>IF(N848="nulová",J848,0)</f>
        <v>0</v>
      </c>
      <c r="BJ848" s="18" t="s">
        <v>80</v>
      </c>
      <c r="BK848" s="180">
        <f>ROUND(I848*H848,2)</f>
        <v>0</v>
      </c>
      <c r="BL848" s="18" t="s">
        <v>192</v>
      </c>
      <c r="BM848" s="179" t="s">
        <v>1224</v>
      </c>
    </row>
    <row r="849" spans="1:65" s="13" customFormat="1" ht="11.25">
      <c r="B849" s="181"/>
      <c r="D849" s="182" t="s">
        <v>194</v>
      </c>
      <c r="E849" s="183" t="s">
        <v>1</v>
      </c>
      <c r="F849" s="184" t="s">
        <v>588</v>
      </c>
      <c r="H849" s="183" t="s">
        <v>1</v>
      </c>
      <c r="I849" s="185"/>
      <c r="L849" s="181"/>
      <c r="M849" s="186"/>
      <c r="N849" s="187"/>
      <c r="O849" s="187"/>
      <c r="P849" s="187"/>
      <c r="Q849" s="187"/>
      <c r="R849" s="187"/>
      <c r="S849" s="187"/>
      <c r="T849" s="188"/>
      <c r="AT849" s="183" t="s">
        <v>194</v>
      </c>
      <c r="AU849" s="183" t="s">
        <v>82</v>
      </c>
      <c r="AV849" s="13" t="s">
        <v>80</v>
      </c>
      <c r="AW849" s="13" t="s">
        <v>30</v>
      </c>
      <c r="AX849" s="13" t="s">
        <v>73</v>
      </c>
      <c r="AY849" s="183" t="s">
        <v>185</v>
      </c>
    </row>
    <row r="850" spans="1:65" s="14" customFormat="1" ht="11.25">
      <c r="B850" s="189"/>
      <c r="D850" s="182" t="s">
        <v>194</v>
      </c>
      <c r="E850" s="190" t="s">
        <v>1</v>
      </c>
      <c r="F850" s="191" t="s">
        <v>1225</v>
      </c>
      <c r="H850" s="192">
        <v>242.3</v>
      </c>
      <c r="I850" s="193"/>
      <c r="L850" s="189"/>
      <c r="M850" s="194"/>
      <c r="N850" s="195"/>
      <c r="O850" s="195"/>
      <c r="P850" s="195"/>
      <c r="Q850" s="195"/>
      <c r="R850" s="195"/>
      <c r="S850" s="195"/>
      <c r="T850" s="196"/>
      <c r="AT850" s="190" t="s">
        <v>194</v>
      </c>
      <c r="AU850" s="190" t="s">
        <v>82</v>
      </c>
      <c r="AV850" s="14" t="s">
        <v>82</v>
      </c>
      <c r="AW850" s="14" t="s">
        <v>30</v>
      </c>
      <c r="AX850" s="14" t="s">
        <v>73</v>
      </c>
      <c r="AY850" s="190" t="s">
        <v>185</v>
      </c>
    </row>
    <row r="851" spans="1:65" s="14" customFormat="1" ht="11.25">
      <c r="B851" s="189"/>
      <c r="D851" s="182" t="s">
        <v>194</v>
      </c>
      <c r="E851" s="190" t="s">
        <v>1</v>
      </c>
      <c r="F851" s="191" t="s">
        <v>1226</v>
      </c>
      <c r="H851" s="192">
        <v>54.9</v>
      </c>
      <c r="I851" s="193"/>
      <c r="L851" s="189"/>
      <c r="M851" s="194"/>
      <c r="N851" s="195"/>
      <c r="O851" s="195"/>
      <c r="P851" s="195"/>
      <c r="Q851" s="195"/>
      <c r="R851" s="195"/>
      <c r="S851" s="195"/>
      <c r="T851" s="196"/>
      <c r="AT851" s="190" t="s">
        <v>194</v>
      </c>
      <c r="AU851" s="190" t="s">
        <v>82</v>
      </c>
      <c r="AV851" s="14" t="s">
        <v>82</v>
      </c>
      <c r="AW851" s="14" t="s">
        <v>30</v>
      </c>
      <c r="AX851" s="14" t="s">
        <v>73</v>
      </c>
      <c r="AY851" s="190" t="s">
        <v>185</v>
      </c>
    </row>
    <row r="852" spans="1:65" s="15" customFormat="1" ht="11.25">
      <c r="B852" s="197"/>
      <c r="D852" s="182" t="s">
        <v>194</v>
      </c>
      <c r="E852" s="198" t="s">
        <v>130</v>
      </c>
      <c r="F852" s="199" t="s">
        <v>146</v>
      </c>
      <c r="H852" s="200">
        <v>297.2</v>
      </c>
      <c r="I852" s="201"/>
      <c r="L852" s="197"/>
      <c r="M852" s="202"/>
      <c r="N852" s="203"/>
      <c r="O852" s="203"/>
      <c r="P852" s="203"/>
      <c r="Q852" s="203"/>
      <c r="R852" s="203"/>
      <c r="S852" s="203"/>
      <c r="T852" s="204"/>
      <c r="AT852" s="198" t="s">
        <v>194</v>
      </c>
      <c r="AU852" s="198" t="s">
        <v>82</v>
      </c>
      <c r="AV852" s="15" t="s">
        <v>192</v>
      </c>
      <c r="AW852" s="15" t="s">
        <v>30</v>
      </c>
      <c r="AX852" s="15" t="s">
        <v>80</v>
      </c>
      <c r="AY852" s="198" t="s">
        <v>185</v>
      </c>
    </row>
    <row r="853" spans="1:65" s="2" customFormat="1" ht="21.75" customHeight="1">
      <c r="A853" s="33"/>
      <c r="B853" s="167"/>
      <c r="C853" s="168" t="s">
        <v>1227</v>
      </c>
      <c r="D853" s="168" t="s">
        <v>187</v>
      </c>
      <c r="E853" s="169" t="s">
        <v>1228</v>
      </c>
      <c r="F853" s="170" t="s">
        <v>1229</v>
      </c>
      <c r="G853" s="171" t="s">
        <v>220</v>
      </c>
      <c r="H853" s="172">
        <v>297.2</v>
      </c>
      <c r="I853" s="173"/>
      <c r="J853" s="174">
        <f>ROUND(I853*H853,2)</f>
        <v>0</v>
      </c>
      <c r="K853" s="170" t="s">
        <v>191</v>
      </c>
      <c r="L853" s="34"/>
      <c r="M853" s="175" t="s">
        <v>1</v>
      </c>
      <c r="N853" s="176" t="s">
        <v>38</v>
      </c>
      <c r="O853" s="59"/>
      <c r="P853" s="177">
        <f>O853*H853</f>
        <v>0</v>
      </c>
      <c r="Q853" s="177">
        <v>1.1E-4</v>
      </c>
      <c r="R853" s="177">
        <f>Q853*H853</f>
        <v>3.2691999999999999E-2</v>
      </c>
      <c r="S853" s="177">
        <v>0</v>
      </c>
      <c r="T853" s="178">
        <f>S853*H853</f>
        <v>0</v>
      </c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R853" s="179" t="s">
        <v>192</v>
      </c>
      <c r="AT853" s="179" t="s">
        <v>187</v>
      </c>
      <c r="AU853" s="179" t="s">
        <v>82</v>
      </c>
      <c r="AY853" s="18" t="s">
        <v>185</v>
      </c>
      <c r="BE853" s="180">
        <f>IF(N853="základní",J853,0)</f>
        <v>0</v>
      </c>
      <c r="BF853" s="180">
        <f>IF(N853="snížená",J853,0)</f>
        <v>0</v>
      </c>
      <c r="BG853" s="180">
        <f>IF(N853="zákl. přenesená",J853,0)</f>
        <v>0</v>
      </c>
      <c r="BH853" s="180">
        <f>IF(N853="sníž. přenesená",J853,0)</f>
        <v>0</v>
      </c>
      <c r="BI853" s="180">
        <f>IF(N853="nulová",J853,0)</f>
        <v>0</v>
      </c>
      <c r="BJ853" s="18" t="s">
        <v>80</v>
      </c>
      <c r="BK853" s="180">
        <f>ROUND(I853*H853,2)</f>
        <v>0</v>
      </c>
      <c r="BL853" s="18" t="s">
        <v>192</v>
      </c>
      <c r="BM853" s="179" t="s">
        <v>1230</v>
      </c>
    </row>
    <row r="854" spans="1:65" s="13" customFormat="1" ht="11.25">
      <c r="B854" s="181"/>
      <c r="D854" s="182" t="s">
        <v>194</v>
      </c>
      <c r="E854" s="183" t="s">
        <v>1</v>
      </c>
      <c r="F854" s="184" t="s">
        <v>588</v>
      </c>
      <c r="H854" s="183" t="s">
        <v>1</v>
      </c>
      <c r="I854" s="185"/>
      <c r="L854" s="181"/>
      <c r="M854" s="186"/>
      <c r="N854" s="187"/>
      <c r="O854" s="187"/>
      <c r="P854" s="187"/>
      <c r="Q854" s="187"/>
      <c r="R854" s="187"/>
      <c r="S854" s="187"/>
      <c r="T854" s="188"/>
      <c r="AT854" s="183" t="s">
        <v>194</v>
      </c>
      <c r="AU854" s="183" t="s">
        <v>82</v>
      </c>
      <c r="AV854" s="13" t="s">
        <v>80</v>
      </c>
      <c r="AW854" s="13" t="s">
        <v>30</v>
      </c>
      <c r="AX854" s="13" t="s">
        <v>73</v>
      </c>
      <c r="AY854" s="183" t="s">
        <v>185</v>
      </c>
    </row>
    <row r="855" spans="1:65" s="14" customFormat="1" ht="11.25">
      <c r="B855" s="189"/>
      <c r="D855" s="182" t="s">
        <v>194</v>
      </c>
      <c r="E855" s="190" t="s">
        <v>1</v>
      </c>
      <c r="F855" s="191" t="s">
        <v>130</v>
      </c>
      <c r="H855" s="192">
        <v>297.2</v>
      </c>
      <c r="I855" s="193"/>
      <c r="L855" s="189"/>
      <c r="M855" s="194"/>
      <c r="N855" s="195"/>
      <c r="O855" s="195"/>
      <c r="P855" s="195"/>
      <c r="Q855" s="195"/>
      <c r="R855" s="195"/>
      <c r="S855" s="195"/>
      <c r="T855" s="196"/>
      <c r="AT855" s="190" t="s">
        <v>194</v>
      </c>
      <c r="AU855" s="190" t="s">
        <v>82</v>
      </c>
      <c r="AV855" s="14" t="s">
        <v>82</v>
      </c>
      <c r="AW855" s="14" t="s">
        <v>30</v>
      </c>
      <c r="AX855" s="14" t="s">
        <v>80</v>
      </c>
      <c r="AY855" s="190" t="s">
        <v>185</v>
      </c>
    </row>
    <row r="856" spans="1:65" s="2" customFormat="1" ht="16.5" customHeight="1">
      <c r="A856" s="33"/>
      <c r="B856" s="167"/>
      <c r="C856" s="168" t="s">
        <v>1231</v>
      </c>
      <c r="D856" s="168" t="s">
        <v>187</v>
      </c>
      <c r="E856" s="169" t="s">
        <v>1232</v>
      </c>
      <c r="F856" s="170" t="s">
        <v>1233</v>
      </c>
      <c r="G856" s="171" t="s">
        <v>220</v>
      </c>
      <c r="H856" s="172">
        <v>310.39999999999998</v>
      </c>
      <c r="I856" s="173"/>
      <c r="J856" s="174">
        <f>ROUND(I856*H856,2)</f>
        <v>0</v>
      </c>
      <c r="K856" s="170" t="s">
        <v>191</v>
      </c>
      <c r="L856" s="34"/>
      <c r="M856" s="175" t="s">
        <v>1</v>
      </c>
      <c r="N856" s="176" t="s">
        <v>38</v>
      </c>
      <c r="O856" s="59"/>
      <c r="P856" s="177">
        <f>O856*H856</f>
        <v>0</v>
      </c>
      <c r="Q856" s="177">
        <v>0</v>
      </c>
      <c r="R856" s="177">
        <f>Q856*H856</f>
        <v>0</v>
      </c>
      <c r="S856" s="177">
        <v>0</v>
      </c>
      <c r="T856" s="178">
        <f>S856*H856</f>
        <v>0</v>
      </c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R856" s="179" t="s">
        <v>192</v>
      </c>
      <c r="AT856" s="179" t="s">
        <v>187</v>
      </c>
      <c r="AU856" s="179" t="s">
        <v>82</v>
      </c>
      <c r="AY856" s="18" t="s">
        <v>185</v>
      </c>
      <c r="BE856" s="180">
        <f>IF(N856="základní",J856,0)</f>
        <v>0</v>
      </c>
      <c r="BF856" s="180">
        <f>IF(N856="snížená",J856,0)</f>
        <v>0</v>
      </c>
      <c r="BG856" s="180">
        <f>IF(N856="zákl. přenesená",J856,0)</f>
        <v>0</v>
      </c>
      <c r="BH856" s="180">
        <f>IF(N856="sníž. přenesená",J856,0)</f>
        <v>0</v>
      </c>
      <c r="BI856" s="180">
        <f>IF(N856="nulová",J856,0)</f>
        <v>0</v>
      </c>
      <c r="BJ856" s="18" t="s">
        <v>80</v>
      </c>
      <c r="BK856" s="180">
        <f>ROUND(I856*H856,2)</f>
        <v>0</v>
      </c>
      <c r="BL856" s="18" t="s">
        <v>192</v>
      </c>
      <c r="BM856" s="179" t="s">
        <v>1234</v>
      </c>
    </row>
    <row r="857" spans="1:65" s="13" customFormat="1" ht="11.25">
      <c r="B857" s="181"/>
      <c r="D857" s="182" t="s">
        <v>194</v>
      </c>
      <c r="E857" s="183" t="s">
        <v>1</v>
      </c>
      <c r="F857" s="184" t="s">
        <v>235</v>
      </c>
      <c r="H857" s="183" t="s">
        <v>1</v>
      </c>
      <c r="I857" s="185"/>
      <c r="L857" s="181"/>
      <c r="M857" s="186"/>
      <c r="N857" s="187"/>
      <c r="O857" s="187"/>
      <c r="P857" s="187"/>
      <c r="Q857" s="187"/>
      <c r="R857" s="187"/>
      <c r="S857" s="187"/>
      <c r="T857" s="188"/>
      <c r="AT857" s="183" t="s">
        <v>194</v>
      </c>
      <c r="AU857" s="183" t="s">
        <v>82</v>
      </c>
      <c r="AV857" s="13" t="s">
        <v>80</v>
      </c>
      <c r="AW857" s="13" t="s">
        <v>30</v>
      </c>
      <c r="AX857" s="13" t="s">
        <v>73</v>
      </c>
      <c r="AY857" s="183" t="s">
        <v>185</v>
      </c>
    </row>
    <row r="858" spans="1:65" s="14" customFormat="1" ht="11.25">
      <c r="B858" s="189"/>
      <c r="D858" s="182" t="s">
        <v>194</v>
      </c>
      <c r="E858" s="190" t="s">
        <v>1</v>
      </c>
      <c r="F858" s="191" t="s">
        <v>1235</v>
      </c>
      <c r="H858" s="192">
        <v>310.39999999999998</v>
      </c>
      <c r="I858" s="193"/>
      <c r="L858" s="189"/>
      <c r="M858" s="194"/>
      <c r="N858" s="195"/>
      <c r="O858" s="195"/>
      <c r="P858" s="195"/>
      <c r="Q858" s="195"/>
      <c r="R858" s="195"/>
      <c r="S858" s="195"/>
      <c r="T858" s="196"/>
      <c r="AT858" s="190" t="s">
        <v>194</v>
      </c>
      <c r="AU858" s="190" t="s">
        <v>82</v>
      </c>
      <c r="AV858" s="14" t="s">
        <v>82</v>
      </c>
      <c r="AW858" s="14" t="s">
        <v>30</v>
      </c>
      <c r="AX858" s="14" t="s">
        <v>80</v>
      </c>
      <c r="AY858" s="190" t="s">
        <v>185</v>
      </c>
    </row>
    <row r="859" spans="1:65" s="2" customFormat="1" ht="16.5" customHeight="1">
      <c r="A859" s="33"/>
      <c r="B859" s="167"/>
      <c r="C859" s="168" t="s">
        <v>1236</v>
      </c>
      <c r="D859" s="168" t="s">
        <v>187</v>
      </c>
      <c r="E859" s="169" t="s">
        <v>1237</v>
      </c>
      <c r="F859" s="170" t="s">
        <v>1238</v>
      </c>
      <c r="G859" s="171" t="s">
        <v>220</v>
      </c>
      <c r="H859" s="172">
        <v>85</v>
      </c>
      <c r="I859" s="173"/>
      <c r="J859" s="174">
        <f>ROUND(I859*H859,2)</f>
        <v>0</v>
      </c>
      <c r="K859" s="170" t="s">
        <v>191</v>
      </c>
      <c r="L859" s="34"/>
      <c r="M859" s="175" t="s">
        <v>1</v>
      </c>
      <c r="N859" s="176" t="s">
        <v>38</v>
      </c>
      <c r="O859" s="59"/>
      <c r="P859" s="177">
        <f>O859*H859</f>
        <v>0</v>
      </c>
      <c r="Q859" s="177">
        <v>0</v>
      </c>
      <c r="R859" s="177">
        <f>Q859*H859</f>
        <v>0</v>
      </c>
      <c r="S859" s="177">
        <v>0</v>
      </c>
      <c r="T859" s="178">
        <f>S859*H859</f>
        <v>0</v>
      </c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R859" s="179" t="s">
        <v>192</v>
      </c>
      <c r="AT859" s="179" t="s">
        <v>187</v>
      </c>
      <c r="AU859" s="179" t="s">
        <v>82</v>
      </c>
      <c r="AY859" s="18" t="s">
        <v>185</v>
      </c>
      <c r="BE859" s="180">
        <f>IF(N859="základní",J859,0)</f>
        <v>0</v>
      </c>
      <c r="BF859" s="180">
        <f>IF(N859="snížená",J859,0)</f>
        <v>0</v>
      </c>
      <c r="BG859" s="180">
        <f>IF(N859="zákl. přenesená",J859,0)</f>
        <v>0</v>
      </c>
      <c r="BH859" s="180">
        <f>IF(N859="sníž. přenesená",J859,0)</f>
        <v>0</v>
      </c>
      <c r="BI859" s="180">
        <f>IF(N859="nulová",J859,0)</f>
        <v>0</v>
      </c>
      <c r="BJ859" s="18" t="s">
        <v>80</v>
      </c>
      <c r="BK859" s="180">
        <f>ROUND(I859*H859,2)</f>
        <v>0</v>
      </c>
      <c r="BL859" s="18" t="s">
        <v>192</v>
      </c>
      <c r="BM859" s="179" t="s">
        <v>1239</v>
      </c>
    </row>
    <row r="860" spans="1:65" s="13" customFormat="1" ht="11.25">
      <c r="B860" s="181"/>
      <c r="D860" s="182" t="s">
        <v>194</v>
      </c>
      <c r="E860" s="183" t="s">
        <v>1</v>
      </c>
      <c r="F860" s="184" t="s">
        <v>200</v>
      </c>
      <c r="H860" s="183" t="s">
        <v>1</v>
      </c>
      <c r="I860" s="185"/>
      <c r="L860" s="181"/>
      <c r="M860" s="186"/>
      <c r="N860" s="187"/>
      <c r="O860" s="187"/>
      <c r="P860" s="187"/>
      <c r="Q860" s="187"/>
      <c r="R860" s="187"/>
      <c r="S860" s="187"/>
      <c r="T860" s="188"/>
      <c r="AT860" s="183" t="s">
        <v>194</v>
      </c>
      <c r="AU860" s="183" t="s">
        <v>82</v>
      </c>
      <c r="AV860" s="13" t="s">
        <v>80</v>
      </c>
      <c r="AW860" s="13" t="s">
        <v>30</v>
      </c>
      <c r="AX860" s="13" t="s">
        <v>73</v>
      </c>
      <c r="AY860" s="183" t="s">
        <v>185</v>
      </c>
    </row>
    <row r="861" spans="1:65" s="14" customFormat="1" ht="11.25">
      <c r="B861" s="189"/>
      <c r="D861" s="182" t="s">
        <v>194</v>
      </c>
      <c r="E861" s="190" t="s">
        <v>1</v>
      </c>
      <c r="F861" s="191" t="s">
        <v>1240</v>
      </c>
      <c r="H861" s="192">
        <v>85</v>
      </c>
      <c r="I861" s="193"/>
      <c r="L861" s="189"/>
      <c r="M861" s="194"/>
      <c r="N861" s="195"/>
      <c r="O861" s="195"/>
      <c r="P861" s="195"/>
      <c r="Q861" s="195"/>
      <c r="R861" s="195"/>
      <c r="S861" s="195"/>
      <c r="T861" s="196"/>
      <c r="AT861" s="190" t="s">
        <v>194</v>
      </c>
      <c r="AU861" s="190" t="s">
        <v>82</v>
      </c>
      <c r="AV861" s="14" t="s">
        <v>82</v>
      </c>
      <c r="AW861" s="14" t="s">
        <v>30</v>
      </c>
      <c r="AX861" s="14" t="s">
        <v>80</v>
      </c>
      <c r="AY861" s="190" t="s">
        <v>185</v>
      </c>
    </row>
    <row r="862" spans="1:65" s="2" customFormat="1" ht="21.75" customHeight="1">
      <c r="A862" s="33"/>
      <c r="B862" s="167"/>
      <c r="C862" s="168" t="s">
        <v>1241</v>
      </c>
      <c r="D862" s="168" t="s">
        <v>187</v>
      </c>
      <c r="E862" s="169" t="s">
        <v>1242</v>
      </c>
      <c r="F862" s="170" t="s">
        <v>1243</v>
      </c>
      <c r="G862" s="171" t="s">
        <v>220</v>
      </c>
      <c r="H862" s="172">
        <v>9</v>
      </c>
      <c r="I862" s="173"/>
      <c r="J862" s="174">
        <f>ROUND(I862*H862,2)</f>
        <v>0</v>
      </c>
      <c r="K862" s="170" t="s">
        <v>1</v>
      </c>
      <c r="L862" s="34"/>
      <c r="M862" s="175" t="s">
        <v>1</v>
      </c>
      <c r="N862" s="176" t="s">
        <v>38</v>
      </c>
      <c r="O862" s="59"/>
      <c r="P862" s="177">
        <f>O862*H862</f>
        <v>0</v>
      </c>
      <c r="Q862" s="177">
        <v>0</v>
      </c>
      <c r="R862" s="177">
        <f>Q862*H862</f>
        <v>0</v>
      </c>
      <c r="S862" s="177">
        <v>2.48E-3</v>
      </c>
      <c r="T862" s="178">
        <f>S862*H862</f>
        <v>2.232E-2</v>
      </c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R862" s="179" t="s">
        <v>192</v>
      </c>
      <c r="AT862" s="179" t="s">
        <v>187</v>
      </c>
      <c r="AU862" s="179" t="s">
        <v>82</v>
      </c>
      <c r="AY862" s="18" t="s">
        <v>185</v>
      </c>
      <c r="BE862" s="180">
        <f>IF(N862="základní",J862,0)</f>
        <v>0</v>
      </c>
      <c r="BF862" s="180">
        <f>IF(N862="snížená",J862,0)</f>
        <v>0</v>
      </c>
      <c r="BG862" s="180">
        <f>IF(N862="zákl. přenesená",J862,0)</f>
        <v>0</v>
      </c>
      <c r="BH862" s="180">
        <f>IF(N862="sníž. přenesená",J862,0)</f>
        <v>0</v>
      </c>
      <c r="BI862" s="180">
        <f>IF(N862="nulová",J862,0)</f>
        <v>0</v>
      </c>
      <c r="BJ862" s="18" t="s">
        <v>80</v>
      </c>
      <c r="BK862" s="180">
        <f>ROUND(I862*H862,2)</f>
        <v>0</v>
      </c>
      <c r="BL862" s="18" t="s">
        <v>192</v>
      </c>
      <c r="BM862" s="179" t="s">
        <v>1244</v>
      </c>
    </row>
    <row r="863" spans="1:65" s="13" customFormat="1" ht="11.25">
      <c r="B863" s="181"/>
      <c r="D863" s="182" t="s">
        <v>194</v>
      </c>
      <c r="E863" s="183" t="s">
        <v>1</v>
      </c>
      <c r="F863" s="184" t="s">
        <v>1245</v>
      </c>
      <c r="H863" s="183" t="s">
        <v>1</v>
      </c>
      <c r="I863" s="185"/>
      <c r="L863" s="181"/>
      <c r="M863" s="186"/>
      <c r="N863" s="187"/>
      <c r="O863" s="187"/>
      <c r="P863" s="187"/>
      <c r="Q863" s="187"/>
      <c r="R863" s="187"/>
      <c r="S863" s="187"/>
      <c r="T863" s="188"/>
      <c r="AT863" s="183" t="s">
        <v>194</v>
      </c>
      <c r="AU863" s="183" t="s">
        <v>82</v>
      </c>
      <c r="AV863" s="13" t="s">
        <v>80</v>
      </c>
      <c r="AW863" s="13" t="s">
        <v>30</v>
      </c>
      <c r="AX863" s="13" t="s">
        <v>73</v>
      </c>
      <c r="AY863" s="183" t="s">
        <v>185</v>
      </c>
    </row>
    <row r="864" spans="1:65" s="14" customFormat="1" ht="11.25">
      <c r="B864" s="189"/>
      <c r="D864" s="182" t="s">
        <v>194</v>
      </c>
      <c r="E864" s="190" t="s">
        <v>1</v>
      </c>
      <c r="F864" s="191" t="s">
        <v>1246</v>
      </c>
      <c r="H864" s="192">
        <v>9</v>
      </c>
      <c r="I864" s="193"/>
      <c r="L864" s="189"/>
      <c r="M864" s="194"/>
      <c r="N864" s="195"/>
      <c r="O864" s="195"/>
      <c r="P864" s="195"/>
      <c r="Q864" s="195"/>
      <c r="R864" s="195"/>
      <c r="S864" s="195"/>
      <c r="T864" s="196"/>
      <c r="AT864" s="190" t="s">
        <v>194</v>
      </c>
      <c r="AU864" s="190" t="s">
        <v>82</v>
      </c>
      <c r="AV864" s="14" t="s">
        <v>82</v>
      </c>
      <c r="AW864" s="14" t="s">
        <v>30</v>
      </c>
      <c r="AX864" s="14" t="s">
        <v>80</v>
      </c>
      <c r="AY864" s="190" t="s">
        <v>185</v>
      </c>
    </row>
    <row r="865" spans="1:65" s="2" customFormat="1" ht="21.75" customHeight="1">
      <c r="A865" s="33"/>
      <c r="B865" s="167"/>
      <c r="C865" s="168" t="s">
        <v>1247</v>
      </c>
      <c r="D865" s="168" t="s">
        <v>187</v>
      </c>
      <c r="E865" s="169" t="s">
        <v>1248</v>
      </c>
      <c r="F865" s="170" t="s">
        <v>1249</v>
      </c>
      <c r="G865" s="171" t="s">
        <v>220</v>
      </c>
      <c r="H865" s="172">
        <v>3</v>
      </c>
      <c r="I865" s="173"/>
      <c r="J865" s="174">
        <f>ROUND(I865*H865,2)</f>
        <v>0</v>
      </c>
      <c r="K865" s="170" t="s">
        <v>191</v>
      </c>
      <c r="L865" s="34"/>
      <c r="M865" s="175" t="s">
        <v>1</v>
      </c>
      <c r="N865" s="176" t="s">
        <v>38</v>
      </c>
      <c r="O865" s="59"/>
      <c r="P865" s="177">
        <f>O865*H865</f>
        <v>0</v>
      </c>
      <c r="Q865" s="177">
        <v>0</v>
      </c>
      <c r="R865" s="177">
        <f>Q865*H865</f>
        <v>0</v>
      </c>
      <c r="S865" s="177">
        <v>0</v>
      </c>
      <c r="T865" s="178">
        <f>S865*H865</f>
        <v>0</v>
      </c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R865" s="179" t="s">
        <v>192</v>
      </c>
      <c r="AT865" s="179" t="s">
        <v>187</v>
      </c>
      <c r="AU865" s="179" t="s">
        <v>82</v>
      </c>
      <c r="AY865" s="18" t="s">
        <v>185</v>
      </c>
      <c r="BE865" s="180">
        <f>IF(N865="základní",J865,0)</f>
        <v>0</v>
      </c>
      <c r="BF865" s="180">
        <f>IF(N865="snížená",J865,0)</f>
        <v>0</v>
      </c>
      <c r="BG865" s="180">
        <f>IF(N865="zákl. přenesená",J865,0)</f>
        <v>0</v>
      </c>
      <c r="BH865" s="180">
        <f>IF(N865="sníž. přenesená",J865,0)</f>
        <v>0</v>
      </c>
      <c r="BI865" s="180">
        <f>IF(N865="nulová",J865,0)</f>
        <v>0</v>
      </c>
      <c r="BJ865" s="18" t="s">
        <v>80</v>
      </c>
      <c r="BK865" s="180">
        <f>ROUND(I865*H865,2)</f>
        <v>0</v>
      </c>
      <c r="BL865" s="18" t="s">
        <v>192</v>
      </c>
      <c r="BM865" s="179" t="s">
        <v>1250</v>
      </c>
    </row>
    <row r="866" spans="1:65" s="13" customFormat="1" ht="11.25">
      <c r="B866" s="181"/>
      <c r="D866" s="182" t="s">
        <v>194</v>
      </c>
      <c r="E866" s="183" t="s">
        <v>1</v>
      </c>
      <c r="F866" s="184" t="s">
        <v>195</v>
      </c>
      <c r="H866" s="183" t="s">
        <v>1</v>
      </c>
      <c r="I866" s="185"/>
      <c r="L866" s="181"/>
      <c r="M866" s="186"/>
      <c r="N866" s="187"/>
      <c r="O866" s="187"/>
      <c r="P866" s="187"/>
      <c r="Q866" s="187"/>
      <c r="R866" s="187"/>
      <c r="S866" s="187"/>
      <c r="T866" s="188"/>
      <c r="AT866" s="183" t="s">
        <v>194</v>
      </c>
      <c r="AU866" s="183" t="s">
        <v>82</v>
      </c>
      <c r="AV866" s="13" t="s">
        <v>80</v>
      </c>
      <c r="AW866" s="13" t="s">
        <v>30</v>
      </c>
      <c r="AX866" s="13" t="s">
        <v>73</v>
      </c>
      <c r="AY866" s="183" t="s">
        <v>185</v>
      </c>
    </row>
    <row r="867" spans="1:65" s="14" customFormat="1" ht="11.25">
      <c r="B867" s="189"/>
      <c r="D867" s="182" t="s">
        <v>194</v>
      </c>
      <c r="E867" s="190" t="s">
        <v>1</v>
      </c>
      <c r="F867" s="191" t="s">
        <v>202</v>
      </c>
      <c r="H867" s="192">
        <v>3</v>
      </c>
      <c r="I867" s="193"/>
      <c r="L867" s="189"/>
      <c r="M867" s="194"/>
      <c r="N867" s="195"/>
      <c r="O867" s="195"/>
      <c r="P867" s="195"/>
      <c r="Q867" s="195"/>
      <c r="R867" s="195"/>
      <c r="S867" s="195"/>
      <c r="T867" s="196"/>
      <c r="AT867" s="190" t="s">
        <v>194</v>
      </c>
      <c r="AU867" s="190" t="s">
        <v>82</v>
      </c>
      <c r="AV867" s="14" t="s">
        <v>82</v>
      </c>
      <c r="AW867" s="14" t="s">
        <v>30</v>
      </c>
      <c r="AX867" s="14" t="s">
        <v>80</v>
      </c>
      <c r="AY867" s="190" t="s">
        <v>185</v>
      </c>
    </row>
    <row r="868" spans="1:65" s="2" customFormat="1" ht="21.75" customHeight="1">
      <c r="A868" s="33"/>
      <c r="B868" s="167"/>
      <c r="C868" s="168" t="s">
        <v>1251</v>
      </c>
      <c r="D868" s="168" t="s">
        <v>187</v>
      </c>
      <c r="E868" s="169" t="s">
        <v>1252</v>
      </c>
      <c r="F868" s="170" t="s">
        <v>1253</v>
      </c>
      <c r="G868" s="171" t="s">
        <v>190</v>
      </c>
      <c r="H868" s="172">
        <v>1</v>
      </c>
      <c r="I868" s="173"/>
      <c r="J868" s="174">
        <f>ROUND(I868*H868,2)</f>
        <v>0</v>
      </c>
      <c r="K868" s="170" t="s">
        <v>191</v>
      </c>
      <c r="L868" s="34"/>
      <c r="M868" s="175" t="s">
        <v>1</v>
      </c>
      <c r="N868" s="176" t="s">
        <v>38</v>
      </c>
      <c r="O868" s="59"/>
      <c r="P868" s="177">
        <f>O868*H868</f>
        <v>0</v>
      </c>
      <c r="Q868" s="177">
        <v>0</v>
      </c>
      <c r="R868" s="177">
        <f>Q868*H868</f>
        <v>0</v>
      </c>
      <c r="S868" s="177">
        <v>0</v>
      </c>
      <c r="T868" s="178">
        <f>S868*H868</f>
        <v>0</v>
      </c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R868" s="179" t="s">
        <v>192</v>
      </c>
      <c r="AT868" s="179" t="s">
        <v>187</v>
      </c>
      <c r="AU868" s="179" t="s">
        <v>82</v>
      </c>
      <c r="AY868" s="18" t="s">
        <v>185</v>
      </c>
      <c r="BE868" s="180">
        <f>IF(N868="základní",J868,0)</f>
        <v>0</v>
      </c>
      <c r="BF868" s="180">
        <f>IF(N868="snížená",J868,0)</f>
        <v>0</v>
      </c>
      <c r="BG868" s="180">
        <f>IF(N868="zákl. přenesená",J868,0)</f>
        <v>0</v>
      </c>
      <c r="BH868" s="180">
        <f>IF(N868="sníž. přenesená",J868,0)</f>
        <v>0</v>
      </c>
      <c r="BI868" s="180">
        <f>IF(N868="nulová",J868,0)</f>
        <v>0</v>
      </c>
      <c r="BJ868" s="18" t="s">
        <v>80</v>
      </c>
      <c r="BK868" s="180">
        <f>ROUND(I868*H868,2)</f>
        <v>0</v>
      </c>
      <c r="BL868" s="18" t="s">
        <v>192</v>
      </c>
      <c r="BM868" s="179" t="s">
        <v>1254</v>
      </c>
    </row>
    <row r="869" spans="1:65" s="13" customFormat="1" ht="11.25">
      <c r="B869" s="181"/>
      <c r="D869" s="182" t="s">
        <v>194</v>
      </c>
      <c r="E869" s="183" t="s">
        <v>1</v>
      </c>
      <c r="F869" s="184" t="s">
        <v>1255</v>
      </c>
      <c r="H869" s="183" t="s">
        <v>1</v>
      </c>
      <c r="I869" s="185"/>
      <c r="L869" s="181"/>
      <c r="M869" s="186"/>
      <c r="N869" s="187"/>
      <c r="O869" s="187"/>
      <c r="P869" s="187"/>
      <c r="Q869" s="187"/>
      <c r="R869" s="187"/>
      <c r="S869" s="187"/>
      <c r="T869" s="188"/>
      <c r="AT869" s="183" t="s">
        <v>194</v>
      </c>
      <c r="AU869" s="183" t="s">
        <v>82</v>
      </c>
      <c r="AV869" s="13" t="s">
        <v>80</v>
      </c>
      <c r="AW869" s="13" t="s">
        <v>30</v>
      </c>
      <c r="AX869" s="13" t="s">
        <v>73</v>
      </c>
      <c r="AY869" s="183" t="s">
        <v>185</v>
      </c>
    </row>
    <row r="870" spans="1:65" s="14" customFormat="1" ht="11.25">
      <c r="B870" s="189"/>
      <c r="D870" s="182" t="s">
        <v>194</v>
      </c>
      <c r="E870" s="190" t="s">
        <v>1</v>
      </c>
      <c r="F870" s="191" t="s">
        <v>537</v>
      </c>
      <c r="H870" s="192">
        <v>1</v>
      </c>
      <c r="I870" s="193"/>
      <c r="L870" s="189"/>
      <c r="M870" s="194"/>
      <c r="N870" s="195"/>
      <c r="O870" s="195"/>
      <c r="P870" s="195"/>
      <c r="Q870" s="195"/>
      <c r="R870" s="195"/>
      <c r="S870" s="195"/>
      <c r="T870" s="196"/>
      <c r="AT870" s="190" t="s">
        <v>194</v>
      </c>
      <c r="AU870" s="190" t="s">
        <v>82</v>
      </c>
      <c r="AV870" s="14" t="s">
        <v>82</v>
      </c>
      <c r="AW870" s="14" t="s">
        <v>30</v>
      </c>
      <c r="AX870" s="14" t="s">
        <v>80</v>
      </c>
      <c r="AY870" s="190" t="s">
        <v>185</v>
      </c>
    </row>
    <row r="871" spans="1:65" s="12" customFormat="1" ht="22.9" customHeight="1">
      <c r="B871" s="154"/>
      <c r="D871" s="155" t="s">
        <v>72</v>
      </c>
      <c r="E871" s="165" t="s">
        <v>758</v>
      </c>
      <c r="F871" s="165" t="s">
        <v>1256</v>
      </c>
      <c r="I871" s="157"/>
      <c r="J871" s="166">
        <f>BK871</f>
        <v>0</v>
      </c>
      <c r="L871" s="154"/>
      <c r="M871" s="159"/>
      <c r="N871" s="160"/>
      <c r="O871" s="160"/>
      <c r="P871" s="161">
        <f>SUM(P872:P873)</f>
        <v>0</v>
      </c>
      <c r="Q871" s="160"/>
      <c r="R871" s="161">
        <f>SUM(R872:R873)</f>
        <v>0</v>
      </c>
      <c r="S871" s="160"/>
      <c r="T871" s="162">
        <f>SUM(T872:T873)</f>
        <v>0</v>
      </c>
      <c r="AR871" s="155" t="s">
        <v>80</v>
      </c>
      <c r="AT871" s="163" t="s">
        <v>72</v>
      </c>
      <c r="AU871" s="163" t="s">
        <v>80</v>
      </c>
      <c r="AY871" s="155" t="s">
        <v>185</v>
      </c>
      <c r="BK871" s="164">
        <f>SUM(BK872:BK873)</f>
        <v>0</v>
      </c>
    </row>
    <row r="872" spans="1:65" s="2" customFormat="1" ht="21.75" customHeight="1">
      <c r="A872" s="33"/>
      <c r="B872" s="167"/>
      <c r="C872" s="168" t="s">
        <v>1257</v>
      </c>
      <c r="D872" s="168" t="s">
        <v>187</v>
      </c>
      <c r="E872" s="169" t="s">
        <v>1258</v>
      </c>
      <c r="F872" s="170" t="s">
        <v>1259</v>
      </c>
      <c r="G872" s="171" t="s">
        <v>428</v>
      </c>
      <c r="H872" s="172">
        <v>125.19</v>
      </c>
      <c r="I872" s="173"/>
      <c r="J872" s="174">
        <f>ROUND(I872*H872,2)</f>
        <v>0</v>
      </c>
      <c r="K872" s="170" t="s">
        <v>191</v>
      </c>
      <c r="L872" s="34"/>
      <c r="M872" s="175" t="s">
        <v>1</v>
      </c>
      <c r="N872" s="176" t="s">
        <v>38</v>
      </c>
      <c r="O872" s="59"/>
      <c r="P872" s="177">
        <f>O872*H872</f>
        <v>0</v>
      </c>
      <c r="Q872" s="177">
        <v>0</v>
      </c>
      <c r="R872" s="177">
        <f>Q872*H872</f>
        <v>0</v>
      </c>
      <c r="S872" s="177">
        <v>0</v>
      </c>
      <c r="T872" s="178">
        <f>S872*H872</f>
        <v>0</v>
      </c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R872" s="179" t="s">
        <v>192</v>
      </c>
      <c r="AT872" s="179" t="s">
        <v>187</v>
      </c>
      <c r="AU872" s="179" t="s">
        <v>82</v>
      </c>
      <c r="AY872" s="18" t="s">
        <v>185</v>
      </c>
      <c r="BE872" s="180">
        <f>IF(N872="základní",J872,0)</f>
        <v>0</v>
      </c>
      <c r="BF872" s="180">
        <f>IF(N872="snížená",J872,0)</f>
        <v>0</v>
      </c>
      <c r="BG872" s="180">
        <f>IF(N872="zákl. přenesená",J872,0)</f>
        <v>0</v>
      </c>
      <c r="BH872" s="180">
        <f>IF(N872="sníž. přenesená",J872,0)</f>
        <v>0</v>
      </c>
      <c r="BI872" s="180">
        <f>IF(N872="nulová",J872,0)</f>
        <v>0</v>
      </c>
      <c r="BJ872" s="18" t="s">
        <v>80</v>
      </c>
      <c r="BK872" s="180">
        <f>ROUND(I872*H872,2)</f>
        <v>0</v>
      </c>
      <c r="BL872" s="18" t="s">
        <v>192</v>
      </c>
      <c r="BM872" s="179" t="s">
        <v>1260</v>
      </c>
    </row>
    <row r="873" spans="1:65" s="14" customFormat="1" ht="11.25">
      <c r="B873" s="189"/>
      <c r="D873" s="182" t="s">
        <v>194</v>
      </c>
      <c r="E873" s="190" t="s">
        <v>1</v>
      </c>
      <c r="F873" s="191" t="s">
        <v>1261</v>
      </c>
      <c r="H873" s="192">
        <v>125.19</v>
      </c>
      <c r="I873" s="193"/>
      <c r="L873" s="189"/>
      <c r="M873" s="194"/>
      <c r="N873" s="195"/>
      <c r="O873" s="195"/>
      <c r="P873" s="195"/>
      <c r="Q873" s="195"/>
      <c r="R873" s="195"/>
      <c r="S873" s="195"/>
      <c r="T873" s="196"/>
      <c r="AT873" s="190" t="s">
        <v>194</v>
      </c>
      <c r="AU873" s="190" t="s">
        <v>82</v>
      </c>
      <c r="AV873" s="14" t="s">
        <v>82</v>
      </c>
      <c r="AW873" s="14" t="s">
        <v>30</v>
      </c>
      <c r="AX873" s="14" t="s">
        <v>80</v>
      </c>
      <c r="AY873" s="190" t="s">
        <v>185</v>
      </c>
    </row>
    <row r="874" spans="1:65" s="12" customFormat="1" ht="22.9" customHeight="1">
      <c r="B874" s="154"/>
      <c r="D874" s="155" t="s">
        <v>72</v>
      </c>
      <c r="E874" s="165" t="s">
        <v>1262</v>
      </c>
      <c r="F874" s="165" t="s">
        <v>1263</v>
      </c>
      <c r="I874" s="157"/>
      <c r="J874" s="166">
        <f>BK874</f>
        <v>0</v>
      </c>
      <c r="L874" s="154"/>
      <c r="M874" s="159"/>
      <c r="N874" s="160"/>
      <c r="O874" s="160"/>
      <c r="P874" s="161">
        <f>SUM(P875:P882)</f>
        <v>0</v>
      </c>
      <c r="Q874" s="160"/>
      <c r="R874" s="161">
        <f>SUM(R875:R882)</f>
        <v>0</v>
      </c>
      <c r="S874" s="160"/>
      <c r="T874" s="162">
        <f>SUM(T875:T882)</f>
        <v>0</v>
      </c>
      <c r="AR874" s="155" t="s">
        <v>80</v>
      </c>
      <c r="AT874" s="163" t="s">
        <v>72</v>
      </c>
      <c r="AU874" s="163" t="s">
        <v>80</v>
      </c>
      <c r="AY874" s="155" t="s">
        <v>185</v>
      </c>
      <c r="BK874" s="164">
        <f>SUM(BK875:BK882)</f>
        <v>0</v>
      </c>
    </row>
    <row r="875" spans="1:65" s="2" customFormat="1" ht="16.5" customHeight="1">
      <c r="A875" s="33"/>
      <c r="B875" s="167"/>
      <c r="C875" s="168" t="s">
        <v>1264</v>
      </c>
      <c r="D875" s="168" t="s">
        <v>187</v>
      </c>
      <c r="E875" s="169" t="s">
        <v>1265</v>
      </c>
      <c r="F875" s="170" t="s">
        <v>1266</v>
      </c>
      <c r="G875" s="171" t="s">
        <v>428</v>
      </c>
      <c r="H875" s="172">
        <v>132.548</v>
      </c>
      <c r="I875" s="173"/>
      <c r="J875" s="174">
        <f>ROUND(I875*H875,2)</f>
        <v>0</v>
      </c>
      <c r="K875" s="170" t="s">
        <v>191</v>
      </c>
      <c r="L875" s="34"/>
      <c r="M875" s="175" t="s">
        <v>1</v>
      </c>
      <c r="N875" s="176" t="s">
        <v>38</v>
      </c>
      <c r="O875" s="59"/>
      <c r="P875" s="177">
        <f>O875*H875</f>
        <v>0</v>
      </c>
      <c r="Q875" s="177">
        <v>0</v>
      </c>
      <c r="R875" s="177">
        <f>Q875*H875</f>
        <v>0</v>
      </c>
      <c r="S875" s="177">
        <v>0</v>
      </c>
      <c r="T875" s="178">
        <f>S875*H875</f>
        <v>0</v>
      </c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R875" s="179" t="s">
        <v>192</v>
      </c>
      <c r="AT875" s="179" t="s">
        <v>187</v>
      </c>
      <c r="AU875" s="179" t="s">
        <v>82</v>
      </c>
      <c r="AY875" s="18" t="s">
        <v>185</v>
      </c>
      <c r="BE875" s="180">
        <f>IF(N875="základní",J875,0)</f>
        <v>0</v>
      </c>
      <c r="BF875" s="180">
        <f>IF(N875="snížená",J875,0)</f>
        <v>0</v>
      </c>
      <c r="BG875" s="180">
        <f>IF(N875="zákl. přenesená",J875,0)</f>
        <v>0</v>
      </c>
      <c r="BH875" s="180">
        <f>IF(N875="sníž. přenesená",J875,0)</f>
        <v>0</v>
      </c>
      <c r="BI875" s="180">
        <f>IF(N875="nulová",J875,0)</f>
        <v>0</v>
      </c>
      <c r="BJ875" s="18" t="s">
        <v>80</v>
      </c>
      <c r="BK875" s="180">
        <f>ROUND(I875*H875,2)</f>
        <v>0</v>
      </c>
      <c r="BL875" s="18" t="s">
        <v>192</v>
      </c>
      <c r="BM875" s="179" t="s">
        <v>1267</v>
      </c>
    </row>
    <row r="876" spans="1:65" s="14" customFormat="1" ht="11.25">
      <c r="B876" s="189"/>
      <c r="D876" s="182" t="s">
        <v>194</v>
      </c>
      <c r="E876" s="190" t="s">
        <v>1</v>
      </c>
      <c r="F876" s="191" t="s">
        <v>1268</v>
      </c>
      <c r="H876" s="192">
        <v>132.548</v>
      </c>
      <c r="I876" s="193"/>
      <c r="L876" s="189"/>
      <c r="M876" s="194"/>
      <c r="N876" s="195"/>
      <c r="O876" s="195"/>
      <c r="P876" s="195"/>
      <c r="Q876" s="195"/>
      <c r="R876" s="195"/>
      <c r="S876" s="195"/>
      <c r="T876" s="196"/>
      <c r="AT876" s="190" t="s">
        <v>194</v>
      </c>
      <c r="AU876" s="190" t="s">
        <v>82</v>
      </c>
      <c r="AV876" s="14" t="s">
        <v>82</v>
      </c>
      <c r="AW876" s="14" t="s">
        <v>30</v>
      </c>
      <c r="AX876" s="14" t="s">
        <v>80</v>
      </c>
      <c r="AY876" s="190" t="s">
        <v>185</v>
      </c>
    </row>
    <row r="877" spans="1:65" s="2" customFormat="1" ht="21.75" customHeight="1">
      <c r="A877" s="33"/>
      <c r="B877" s="167"/>
      <c r="C877" s="168" t="s">
        <v>1269</v>
      </c>
      <c r="D877" s="168" t="s">
        <v>187</v>
      </c>
      <c r="E877" s="169" t="s">
        <v>1270</v>
      </c>
      <c r="F877" s="170" t="s">
        <v>1271</v>
      </c>
      <c r="G877" s="171" t="s">
        <v>428</v>
      </c>
      <c r="H877" s="172">
        <v>5434.4679999999998</v>
      </c>
      <c r="I877" s="173"/>
      <c r="J877" s="174">
        <f>ROUND(I877*H877,2)</f>
        <v>0</v>
      </c>
      <c r="K877" s="170" t="s">
        <v>191</v>
      </c>
      <c r="L877" s="34"/>
      <c r="M877" s="175" t="s">
        <v>1</v>
      </c>
      <c r="N877" s="176" t="s">
        <v>38</v>
      </c>
      <c r="O877" s="59"/>
      <c r="P877" s="177">
        <f>O877*H877</f>
        <v>0</v>
      </c>
      <c r="Q877" s="177">
        <v>0</v>
      </c>
      <c r="R877" s="177">
        <f>Q877*H877</f>
        <v>0</v>
      </c>
      <c r="S877" s="177">
        <v>0</v>
      </c>
      <c r="T877" s="178">
        <f>S877*H877</f>
        <v>0</v>
      </c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R877" s="179" t="s">
        <v>192</v>
      </c>
      <c r="AT877" s="179" t="s">
        <v>187</v>
      </c>
      <c r="AU877" s="179" t="s">
        <v>82</v>
      </c>
      <c r="AY877" s="18" t="s">
        <v>185</v>
      </c>
      <c r="BE877" s="180">
        <f>IF(N877="základní",J877,0)</f>
        <v>0</v>
      </c>
      <c r="BF877" s="180">
        <f>IF(N877="snížená",J877,0)</f>
        <v>0</v>
      </c>
      <c r="BG877" s="180">
        <f>IF(N877="zákl. přenesená",J877,0)</f>
        <v>0</v>
      </c>
      <c r="BH877" s="180">
        <f>IF(N877="sníž. přenesená",J877,0)</f>
        <v>0</v>
      </c>
      <c r="BI877" s="180">
        <f>IF(N877="nulová",J877,0)</f>
        <v>0</v>
      </c>
      <c r="BJ877" s="18" t="s">
        <v>80</v>
      </c>
      <c r="BK877" s="180">
        <f>ROUND(I877*H877,2)</f>
        <v>0</v>
      </c>
      <c r="BL877" s="18" t="s">
        <v>192</v>
      </c>
      <c r="BM877" s="179" t="s">
        <v>1272</v>
      </c>
    </row>
    <row r="878" spans="1:65" s="14" customFormat="1" ht="11.25">
      <c r="B878" s="189"/>
      <c r="D878" s="182" t="s">
        <v>194</v>
      </c>
      <c r="E878" s="190" t="s">
        <v>1</v>
      </c>
      <c r="F878" s="191" t="s">
        <v>1273</v>
      </c>
      <c r="H878" s="192">
        <v>5434.4679999999998</v>
      </c>
      <c r="I878" s="193"/>
      <c r="L878" s="189"/>
      <c r="M878" s="194"/>
      <c r="N878" s="195"/>
      <c r="O878" s="195"/>
      <c r="P878" s="195"/>
      <c r="Q878" s="195"/>
      <c r="R878" s="195"/>
      <c r="S878" s="195"/>
      <c r="T878" s="196"/>
      <c r="AT878" s="190" t="s">
        <v>194</v>
      </c>
      <c r="AU878" s="190" t="s">
        <v>82</v>
      </c>
      <c r="AV878" s="14" t="s">
        <v>82</v>
      </c>
      <c r="AW878" s="14" t="s">
        <v>30</v>
      </c>
      <c r="AX878" s="14" t="s">
        <v>80</v>
      </c>
      <c r="AY878" s="190" t="s">
        <v>185</v>
      </c>
    </row>
    <row r="879" spans="1:65" s="2" customFormat="1" ht="21.75" customHeight="1">
      <c r="A879" s="33"/>
      <c r="B879" s="167"/>
      <c r="C879" s="168" t="s">
        <v>1274</v>
      </c>
      <c r="D879" s="168" t="s">
        <v>187</v>
      </c>
      <c r="E879" s="169" t="s">
        <v>1275</v>
      </c>
      <c r="F879" s="170" t="s">
        <v>1276</v>
      </c>
      <c r="G879" s="171" t="s">
        <v>428</v>
      </c>
      <c r="H879" s="172">
        <v>69.594999999999999</v>
      </c>
      <c r="I879" s="173"/>
      <c r="J879" s="174">
        <f>ROUND(I879*H879,2)</f>
        <v>0</v>
      </c>
      <c r="K879" s="170" t="s">
        <v>191</v>
      </c>
      <c r="L879" s="34"/>
      <c r="M879" s="175" t="s">
        <v>1</v>
      </c>
      <c r="N879" s="176" t="s">
        <v>38</v>
      </c>
      <c r="O879" s="59"/>
      <c r="P879" s="177">
        <f>O879*H879</f>
        <v>0</v>
      </c>
      <c r="Q879" s="177">
        <v>0</v>
      </c>
      <c r="R879" s="177">
        <f>Q879*H879</f>
        <v>0</v>
      </c>
      <c r="S879" s="177">
        <v>0</v>
      </c>
      <c r="T879" s="178">
        <f>S879*H879</f>
        <v>0</v>
      </c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R879" s="179" t="s">
        <v>192</v>
      </c>
      <c r="AT879" s="179" t="s">
        <v>187</v>
      </c>
      <c r="AU879" s="179" t="s">
        <v>82</v>
      </c>
      <c r="AY879" s="18" t="s">
        <v>185</v>
      </c>
      <c r="BE879" s="180">
        <f>IF(N879="základní",J879,0)</f>
        <v>0</v>
      </c>
      <c r="BF879" s="180">
        <f>IF(N879="snížená",J879,0)</f>
        <v>0</v>
      </c>
      <c r="BG879" s="180">
        <f>IF(N879="zákl. přenesená",J879,0)</f>
        <v>0</v>
      </c>
      <c r="BH879" s="180">
        <f>IF(N879="sníž. přenesená",J879,0)</f>
        <v>0</v>
      </c>
      <c r="BI879" s="180">
        <f>IF(N879="nulová",J879,0)</f>
        <v>0</v>
      </c>
      <c r="BJ879" s="18" t="s">
        <v>80</v>
      </c>
      <c r="BK879" s="180">
        <f>ROUND(I879*H879,2)</f>
        <v>0</v>
      </c>
      <c r="BL879" s="18" t="s">
        <v>192</v>
      </c>
      <c r="BM879" s="179" t="s">
        <v>1277</v>
      </c>
    </row>
    <row r="880" spans="1:65" s="14" customFormat="1" ht="11.25">
      <c r="B880" s="189"/>
      <c r="D880" s="182" t="s">
        <v>194</v>
      </c>
      <c r="E880" s="190" t="s">
        <v>1</v>
      </c>
      <c r="F880" s="191" t="s">
        <v>1278</v>
      </c>
      <c r="H880" s="192">
        <v>69.594999999999999</v>
      </c>
      <c r="I880" s="193"/>
      <c r="L880" s="189"/>
      <c r="M880" s="194"/>
      <c r="N880" s="195"/>
      <c r="O880" s="195"/>
      <c r="P880" s="195"/>
      <c r="Q880" s="195"/>
      <c r="R880" s="195"/>
      <c r="S880" s="195"/>
      <c r="T880" s="196"/>
      <c r="AT880" s="190" t="s">
        <v>194</v>
      </c>
      <c r="AU880" s="190" t="s">
        <v>82</v>
      </c>
      <c r="AV880" s="14" t="s">
        <v>82</v>
      </c>
      <c r="AW880" s="14" t="s">
        <v>30</v>
      </c>
      <c r="AX880" s="14" t="s">
        <v>80</v>
      </c>
      <c r="AY880" s="190" t="s">
        <v>185</v>
      </c>
    </row>
    <row r="881" spans="1:65" s="2" customFormat="1" ht="21.75" customHeight="1">
      <c r="A881" s="33"/>
      <c r="B881" s="167"/>
      <c r="C881" s="168" t="s">
        <v>1279</v>
      </c>
      <c r="D881" s="168" t="s">
        <v>187</v>
      </c>
      <c r="E881" s="169" t="s">
        <v>1280</v>
      </c>
      <c r="F881" s="170" t="s">
        <v>1281</v>
      </c>
      <c r="G881" s="171" t="s">
        <v>428</v>
      </c>
      <c r="H881" s="172">
        <v>62.953000000000003</v>
      </c>
      <c r="I881" s="173"/>
      <c r="J881" s="174">
        <f>ROUND(I881*H881,2)</f>
        <v>0</v>
      </c>
      <c r="K881" s="170" t="s">
        <v>191</v>
      </c>
      <c r="L881" s="34"/>
      <c r="M881" s="175" t="s">
        <v>1</v>
      </c>
      <c r="N881" s="176" t="s">
        <v>38</v>
      </c>
      <c r="O881" s="59"/>
      <c r="P881" s="177">
        <f>O881*H881</f>
        <v>0</v>
      </c>
      <c r="Q881" s="177">
        <v>0</v>
      </c>
      <c r="R881" s="177">
        <f>Q881*H881</f>
        <v>0</v>
      </c>
      <c r="S881" s="177">
        <v>0</v>
      </c>
      <c r="T881" s="178">
        <f>S881*H881</f>
        <v>0</v>
      </c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R881" s="179" t="s">
        <v>192</v>
      </c>
      <c r="AT881" s="179" t="s">
        <v>187</v>
      </c>
      <c r="AU881" s="179" t="s">
        <v>82</v>
      </c>
      <c r="AY881" s="18" t="s">
        <v>185</v>
      </c>
      <c r="BE881" s="180">
        <f>IF(N881="základní",J881,0)</f>
        <v>0</v>
      </c>
      <c r="BF881" s="180">
        <f>IF(N881="snížená",J881,0)</f>
        <v>0</v>
      </c>
      <c r="BG881" s="180">
        <f>IF(N881="zákl. přenesená",J881,0)</f>
        <v>0</v>
      </c>
      <c r="BH881" s="180">
        <f>IF(N881="sníž. přenesená",J881,0)</f>
        <v>0</v>
      </c>
      <c r="BI881" s="180">
        <f>IF(N881="nulová",J881,0)</f>
        <v>0</v>
      </c>
      <c r="BJ881" s="18" t="s">
        <v>80</v>
      </c>
      <c r="BK881" s="180">
        <f>ROUND(I881*H881,2)</f>
        <v>0</v>
      </c>
      <c r="BL881" s="18" t="s">
        <v>192</v>
      </c>
      <c r="BM881" s="179" t="s">
        <v>1282</v>
      </c>
    </row>
    <row r="882" spans="1:65" s="14" customFormat="1" ht="11.25">
      <c r="B882" s="189"/>
      <c r="D882" s="182" t="s">
        <v>194</v>
      </c>
      <c r="E882" s="190" t="s">
        <v>1</v>
      </c>
      <c r="F882" s="191" t="s">
        <v>1283</v>
      </c>
      <c r="H882" s="192">
        <v>62.953000000000003</v>
      </c>
      <c r="I882" s="193"/>
      <c r="L882" s="189"/>
      <c r="M882" s="194"/>
      <c r="N882" s="195"/>
      <c r="O882" s="195"/>
      <c r="P882" s="195"/>
      <c r="Q882" s="195"/>
      <c r="R882" s="195"/>
      <c r="S882" s="195"/>
      <c r="T882" s="196"/>
      <c r="AT882" s="190" t="s">
        <v>194</v>
      </c>
      <c r="AU882" s="190" t="s">
        <v>82</v>
      </c>
      <c r="AV882" s="14" t="s">
        <v>82</v>
      </c>
      <c r="AW882" s="14" t="s">
        <v>30</v>
      </c>
      <c r="AX882" s="14" t="s">
        <v>80</v>
      </c>
      <c r="AY882" s="190" t="s">
        <v>185</v>
      </c>
    </row>
    <row r="883" spans="1:65" s="12" customFormat="1" ht="22.9" customHeight="1">
      <c r="B883" s="154"/>
      <c r="D883" s="155" t="s">
        <v>72</v>
      </c>
      <c r="E883" s="165" t="s">
        <v>1284</v>
      </c>
      <c r="F883" s="165" t="s">
        <v>1256</v>
      </c>
      <c r="I883" s="157"/>
      <c r="J883" s="166">
        <f>BK883</f>
        <v>0</v>
      </c>
      <c r="L883" s="154"/>
      <c r="M883" s="159"/>
      <c r="N883" s="160"/>
      <c r="O883" s="160"/>
      <c r="P883" s="161">
        <f>SUM(P884:P885)</f>
        <v>0</v>
      </c>
      <c r="Q883" s="160"/>
      <c r="R883" s="161">
        <f>SUM(R884:R885)</f>
        <v>0</v>
      </c>
      <c r="S883" s="160"/>
      <c r="T883" s="162">
        <f>SUM(T884:T885)</f>
        <v>0</v>
      </c>
      <c r="AR883" s="155" t="s">
        <v>80</v>
      </c>
      <c r="AT883" s="163" t="s">
        <v>72</v>
      </c>
      <c r="AU883" s="163" t="s">
        <v>80</v>
      </c>
      <c r="AY883" s="155" t="s">
        <v>185</v>
      </c>
      <c r="BK883" s="164">
        <f>SUM(BK884:BK885)</f>
        <v>0</v>
      </c>
    </row>
    <row r="884" spans="1:65" s="2" customFormat="1" ht="21.75" customHeight="1">
      <c r="A884" s="33"/>
      <c r="B884" s="167"/>
      <c r="C884" s="168" t="s">
        <v>1285</v>
      </c>
      <c r="D884" s="168" t="s">
        <v>187</v>
      </c>
      <c r="E884" s="169" t="s">
        <v>1286</v>
      </c>
      <c r="F884" s="170" t="s">
        <v>1287</v>
      </c>
      <c r="G884" s="171" t="s">
        <v>428</v>
      </c>
      <c r="H884" s="172">
        <v>146.80199999999999</v>
      </c>
      <c r="I884" s="173"/>
      <c r="J884" s="174">
        <f>ROUND(I884*H884,2)</f>
        <v>0</v>
      </c>
      <c r="K884" s="170" t="s">
        <v>191</v>
      </c>
      <c r="L884" s="34"/>
      <c r="M884" s="175" t="s">
        <v>1</v>
      </c>
      <c r="N884" s="176" t="s">
        <v>38</v>
      </c>
      <c r="O884" s="59"/>
      <c r="P884" s="177">
        <f>O884*H884</f>
        <v>0</v>
      </c>
      <c r="Q884" s="177">
        <v>0</v>
      </c>
      <c r="R884" s="177">
        <f>Q884*H884</f>
        <v>0</v>
      </c>
      <c r="S884" s="177">
        <v>0</v>
      </c>
      <c r="T884" s="178">
        <f>S884*H884</f>
        <v>0</v>
      </c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R884" s="179" t="s">
        <v>192</v>
      </c>
      <c r="AT884" s="179" t="s">
        <v>187</v>
      </c>
      <c r="AU884" s="179" t="s">
        <v>82</v>
      </c>
      <c r="AY884" s="18" t="s">
        <v>185</v>
      </c>
      <c r="BE884" s="180">
        <f>IF(N884="základní",J884,0)</f>
        <v>0</v>
      </c>
      <c r="BF884" s="180">
        <f>IF(N884="snížená",J884,0)</f>
        <v>0</v>
      </c>
      <c r="BG884" s="180">
        <f>IF(N884="zákl. přenesená",J884,0)</f>
        <v>0</v>
      </c>
      <c r="BH884" s="180">
        <f>IF(N884="sníž. přenesená",J884,0)</f>
        <v>0</v>
      </c>
      <c r="BI884" s="180">
        <f>IF(N884="nulová",J884,0)</f>
        <v>0</v>
      </c>
      <c r="BJ884" s="18" t="s">
        <v>80</v>
      </c>
      <c r="BK884" s="180">
        <f>ROUND(I884*H884,2)</f>
        <v>0</v>
      </c>
      <c r="BL884" s="18" t="s">
        <v>192</v>
      </c>
      <c r="BM884" s="179" t="s">
        <v>1288</v>
      </c>
    </row>
    <row r="885" spans="1:65" s="14" customFormat="1" ht="11.25">
      <c r="B885" s="189"/>
      <c r="D885" s="182" t="s">
        <v>194</v>
      </c>
      <c r="E885" s="190" t="s">
        <v>1</v>
      </c>
      <c r="F885" s="191" t="s">
        <v>1289</v>
      </c>
      <c r="H885" s="192">
        <v>146.80199999999999</v>
      </c>
      <c r="I885" s="193"/>
      <c r="L885" s="189"/>
      <c r="M885" s="194"/>
      <c r="N885" s="195"/>
      <c r="O885" s="195"/>
      <c r="P885" s="195"/>
      <c r="Q885" s="195"/>
      <c r="R885" s="195"/>
      <c r="S885" s="195"/>
      <c r="T885" s="196"/>
      <c r="AT885" s="190" t="s">
        <v>194</v>
      </c>
      <c r="AU885" s="190" t="s">
        <v>82</v>
      </c>
      <c r="AV885" s="14" t="s">
        <v>82</v>
      </c>
      <c r="AW885" s="14" t="s">
        <v>30</v>
      </c>
      <c r="AX885" s="14" t="s">
        <v>80</v>
      </c>
      <c r="AY885" s="190" t="s">
        <v>185</v>
      </c>
    </row>
    <row r="886" spans="1:65" s="12" customFormat="1" ht="25.9" customHeight="1">
      <c r="B886" s="154"/>
      <c r="D886" s="155" t="s">
        <v>72</v>
      </c>
      <c r="E886" s="156" t="s">
        <v>1290</v>
      </c>
      <c r="F886" s="156" t="s">
        <v>1291</v>
      </c>
      <c r="I886" s="157"/>
      <c r="J886" s="158">
        <f>BK886</f>
        <v>0</v>
      </c>
      <c r="L886" s="154"/>
      <c r="M886" s="159"/>
      <c r="N886" s="160"/>
      <c r="O886" s="160"/>
      <c r="P886" s="161">
        <f>P887</f>
        <v>0</v>
      </c>
      <c r="Q886" s="160"/>
      <c r="R886" s="161">
        <f>R887</f>
        <v>1.15E-3</v>
      </c>
      <c r="S886" s="160"/>
      <c r="T886" s="162">
        <f>T887</f>
        <v>0</v>
      </c>
      <c r="AR886" s="155" t="s">
        <v>82</v>
      </c>
      <c r="AT886" s="163" t="s">
        <v>72</v>
      </c>
      <c r="AU886" s="163" t="s">
        <v>73</v>
      </c>
      <c r="AY886" s="155" t="s">
        <v>185</v>
      </c>
      <c r="BK886" s="164">
        <f>BK887</f>
        <v>0</v>
      </c>
    </row>
    <row r="887" spans="1:65" s="12" customFormat="1" ht="22.9" customHeight="1">
      <c r="B887" s="154"/>
      <c r="D887" s="155" t="s">
        <v>72</v>
      </c>
      <c r="E887" s="165" t="s">
        <v>1292</v>
      </c>
      <c r="F887" s="165" t="s">
        <v>1293</v>
      </c>
      <c r="I887" s="157"/>
      <c r="J887" s="166">
        <f>BK887</f>
        <v>0</v>
      </c>
      <c r="L887" s="154"/>
      <c r="M887" s="159"/>
      <c r="N887" s="160"/>
      <c r="O887" s="160"/>
      <c r="P887" s="161">
        <f>SUM(P888:P895)</f>
        <v>0</v>
      </c>
      <c r="Q887" s="160"/>
      <c r="R887" s="161">
        <f>SUM(R888:R895)</f>
        <v>1.15E-3</v>
      </c>
      <c r="S887" s="160"/>
      <c r="T887" s="162">
        <f>SUM(T888:T895)</f>
        <v>0</v>
      </c>
      <c r="AR887" s="155" t="s">
        <v>82</v>
      </c>
      <c r="AT887" s="163" t="s">
        <v>72</v>
      </c>
      <c r="AU887" s="163" t="s">
        <v>80</v>
      </c>
      <c r="AY887" s="155" t="s">
        <v>185</v>
      </c>
      <c r="BK887" s="164">
        <f>SUM(BK888:BK895)</f>
        <v>0</v>
      </c>
    </row>
    <row r="888" spans="1:65" s="2" customFormat="1" ht="21.75" customHeight="1">
      <c r="A888" s="33"/>
      <c r="B888" s="167"/>
      <c r="C888" s="168" t="s">
        <v>1294</v>
      </c>
      <c r="D888" s="168" t="s">
        <v>187</v>
      </c>
      <c r="E888" s="169" t="s">
        <v>1295</v>
      </c>
      <c r="F888" s="170" t="s">
        <v>1296</v>
      </c>
      <c r="G888" s="171" t="s">
        <v>190</v>
      </c>
      <c r="H888" s="172">
        <v>5</v>
      </c>
      <c r="I888" s="173"/>
      <c r="J888" s="174">
        <f>ROUND(I888*H888,2)</f>
        <v>0</v>
      </c>
      <c r="K888" s="170" t="s">
        <v>617</v>
      </c>
      <c r="L888" s="34"/>
      <c r="M888" s="175" t="s">
        <v>1</v>
      </c>
      <c r="N888" s="176" t="s">
        <v>38</v>
      </c>
      <c r="O888" s="59"/>
      <c r="P888" s="177">
        <f>O888*H888</f>
        <v>0</v>
      </c>
      <c r="Q888" s="177">
        <v>0</v>
      </c>
      <c r="R888" s="177">
        <f>Q888*H888</f>
        <v>0</v>
      </c>
      <c r="S888" s="177">
        <v>0</v>
      </c>
      <c r="T888" s="178">
        <f>S888*H888</f>
        <v>0</v>
      </c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R888" s="179" t="s">
        <v>296</v>
      </c>
      <c r="AT888" s="179" t="s">
        <v>187</v>
      </c>
      <c r="AU888" s="179" t="s">
        <v>82</v>
      </c>
      <c r="AY888" s="18" t="s">
        <v>185</v>
      </c>
      <c r="BE888" s="180">
        <f>IF(N888="základní",J888,0)</f>
        <v>0</v>
      </c>
      <c r="BF888" s="180">
        <f>IF(N888="snížená",J888,0)</f>
        <v>0</v>
      </c>
      <c r="BG888" s="180">
        <f>IF(N888="zákl. přenesená",J888,0)</f>
        <v>0</v>
      </c>
      <c r="BH888" s="180">
        <f>IF(N888="sníž. přenesená",J888,0)</f>
        <v>0</v>
      </c>
      <c r="BI888" s="180">
        <f>IF(N888="nulová",J888,0)</f>
        <v>0</v>
      </c>
      <c r="BJ888" s="18" t="s">
        <v>80</v>
      </c>
      <c r="BK888" s="180">
        <f>ROUND(I888*H888,2)</f>
        <v>0</v>
      </c>
      <c r="BL888" s="18" t="s">
        <v>296</v>
      </c>
      <c r="BM888" s="179" t="s">
        <v>1297</v>
      </c>
    </row>
    <row r="889" spans="1:65" s="13" customFormat="1" ht="22.5">
      <c r="B889" s="181"/>
      <c r="D889" s="182" t="s">
        <v>194</v>
      </c>
      <c r="E889" s="183" t="s">
        <v>1</v>
      </c>
      <c r="F889" s="184" t="s">
        <v>652</v>
      </c>
      <c r="H889" s="183" t="s">
        <v>1</v>
      </c>
      <c r="I889" s="185"/>
      <c r="L889" s="181"/>
      <c r="M889" s="186"/>
      <c r="N889" s="187"/>
      <c r="O889" s="187"/>
      <c r="P889" s="187"/>
      <c r="Q889" s="187"/>
      <c r="R889" s="187"/>
      <c r="S889" s="187"/>
      <c r="T889" s="188"/>
      <c r="AT889" s="183" t="s">
        <v>194</v>
      </c>
      <c r="AU889" s="183" t="s">
        <v>82</v>
      </c>
      <c r="AV889" s="13" t="s">
        <v>80</v>
      </c>
      <c r="AW889" s="13" t="s">
        <v>30</v>
      </c>
      <c r="AX889" s="13" t="s">
        <v>73</v>
      </c>
      <c r="AY889" s="183" t="s">
        <v>185</v>
      </c>
    </row>
    <row r="890" spans="1:65" s="13" customFormat="1" ht="11.25">
      <c r="B890" s="181"/>
      <c r="D890" s="182" t="s">
        <v>194</v>
      </c>
      <c r="E890" s="183" t="s">
        <v>1</v>
      </c>
      <c r="F890" s="184" t="s">
        <v>1298</v>
      </c>
      <c r="H890" s="183" t="s">
        <v>1</v>
      </c>
      <c r="I890" s="185"/>
      <c r="L890" s="181"/>
      <c r="M890" s="186"/>
      <c r="N890" s="187"/>
      <c r="O890" s="187"/>
      <c r="P890" s="187"/>
      <c r="Q890" s="187"/>
      <c r="R890" s="187"/>
      <c r="S890" s="187"/>
      <c r="T890" s="188"/>
      <c r="AT890" s="183" t="s">
        <v>194</v>
      </c>
      <c r="AU890" s="183" t="s">
        <v>82</v>
      </c>
      <c r="AV890" s="13" t="s">
        <v>80</v>
      </c>
      <c r="AW890" s="13" t="s">
        <v>30</v>
      </c>
      <c r="AX890" s="13" t="s">
        <v>73</v>
      </c>
      <c r="AY890" s="183" t="s">
        <v>185</v>
      </c>
    </row>
    <row r="891" spans="1:65" s="14" customFormat="1" ht="11.25">
      <c r="B891" s="189"/>
      <c r="D891" s="182" t="s">
        <v>194</v>
      </c>
      <c r="E891" s="190" t="s">
        <v>1</v>
      </c>
      <c r="F891" s="191" t="s">
        <v>1299</v>
      </c>
      <c r="H891" s="192">
        <v>5</v>
      </c>
      <c r="I891" s="193"/>
      <c r="L891" s="189"/>
      <c r="M891" s="194"/>
      <c r="N891" s="195"/>
      <c r="O891" s="195"/>
      <c r="P891" s="195"/>
      <c r="Q891" s="195"/>
      <c r="R891" s="195"/>
      <c r="S891" s="195"/>
      <c r="T891" s="196"/>
      <c r="AT891" s="190" t="s">
        <v>194</v>
      </c>
      <c r="AU891" s="190" t="s">
        <v>82</v>
      </c>
      <c r="AV891" s="14" t="s">
        <v>82</v>
      </c>
      <c r="AW891" s="14" t="s">
        <v>30</v>
      </c>
      <c r="AX891" s="14" t="s">
        <v>73</v>
      </c>
      <c r="AY891" s="190" t="s">
        <v>185</v>
      </c>
    </row>
    <row r="892" spans="1:65" s="15" customFormat="1" ht="11.25">
      <c r="B892" s="197"/>
      <c r="D892" s="182" t="s">
        <v>194</v>
      </c>
      <c r="E892" s="198" t="s">
        <v>103</v>
      </c>
      <c r="F892" s="199" t="s">
        <v>146</v>
      </c>
      <c r="H892" s="200">
        <v>5</v>
      </c>
      <c r="I892" s="201"/>
      <c r="L892" s="197"/>
      <c r="M892" s="202"/>
      <c r="N892" s="203"/>
      <c r="O892" s="203"/>
      <c r="P892" s="203"/>
      <c r="Q892" s="203"/>
      <c r="R892" s="203"/>
      <c r="S892" s="203"/>
      <c r="T892" s="204"/>
      <c r="AT892" s="198" t="s">
        <v>194</v>
      </c>
      <c r="AU892" s="198" t="s">
        <v>82</v>
      </c>
      <c r="AV892" s="15" t="s">
        <v>192</v>
      </c>
      <c r="AW892" s="15" t="s">
        <v>30</v>
      </c>
      <c r="AX892" s="15" t="s">
        <v>80</v>
      </c>
      <c r="AY892" s="198" t="s">
        <v>185</v>
      </c>
    </row>
    <row r="893" spans="1:65" s="2" customFormat="1" ht="21.75" customHeight="1">
      <c r="A893" s="33"/>
      <c r="B893" s="167"/>
      <c r="C893" s="213" t="s">
        <v>1300</v>
      </c>
      <c r="D893" s="213" t="s">
        <v>454</v>
      </c>
      <c r="E893" s="214" t="s">
        <v>1301</v>
      </c>
      <c r="F893" s="215" t="s">
        <v>1302</v>
      </c>
      <c r="G893" s="216" t="s">
        <v>190</v>
      </c>
      <c r="H893" s="217">
        <v>5.75</v>
      </c>
      <c r="I893" s="218"/>
      <c r="J893" s="219">
        <f>ROUND(I893*H893,2)</f>
        <v>0</v>
      </c>
      <c r="K893" s="215" t="s">
        <v>617</v>
      </c>
      <c r="L893" s="220"/>
      <c r="M893" s="221" t="s">
        <v>1</v>
      </c>
      <c r="N893" s="222" t="s">
        <v>38</v>
      </c>
      <c r="O893" s="59"/>
      <c r="P893" s="177">
        <f>O893*H893</f>
        <v>0</v>
      </c>
      <c r="Q893" s="177">
        <v>2.0000000000000001E-4</v>
      </c>
      <c r="R893" s="177">
        <f>Q893*H893</f>
        <v>1.15E-3</v>
      </c>
      <c r="S893" s="177">
        <v>0</v>
      </c>
      <c r="T893" s="178">
        <f>S893*H893</f>
        <v>0</v>
      </c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R893" s="179" t="s">
        <v>403</v>
      </c>
      <c r="AT893" s="179" t="s">
        <v>454</v>
      </c>
      <c r="AU893" s="179" t="s">
        <v>82</v>
      </c>
      <c r="AY893" s="18" t="s">
        <v>185</v>
      </c>
      <c r="BE893" s="180">
        <f>IF(N893="základní",J893,0)</f>
        <v>0</v>
      </c>
      <c r="BF893" s="180">
        <f>IF(N893="snížená",J893,0)</f>
        <v>0</v>
      </c>
      <c r="BG893" s="180">
        <f>IF(N893="zákl. přenesená",J893,0)</f>
        <v>0</v>
      </c>
      <c r="BH893" s="180">
        <f>IF(N893="sníž. přenesená",J893,0)</f>
        <v>0</v>
      </c>
      <c r="BI893" s="180">
        <f>IF(N893="nulová",J893,0)</f>
        <v>0</v>
      </c>
      <c r="BJ893" s="18" t="s">
        <v>80</v>
      </c>
      <c r="BK893" s="180">
        <f>ROUND(I893*H893,2)</f>
        <v>0</v>
      </c>
      <c r="BL893" s="18" t="s">
        <v>296</v>
      </c>
      <c r="BM893" s="179" t="s">
        <v>1303</v>
      </c>
    </row>
    <row r="894" spans="1:65" s="14" customFormat="1" ht="11.25">
      <c r="B894" s="189"/>
      <c r="D894" s="182" t="s">
        <v>194</v>
      </c>
      <c r="E894" s="190" t="s">
        <v>1</v>
      </c>
      <c r="F894" s="191" t="s">
        <v>1304</v>
      </c>
      <c r="H894" s="192">
        <v>5.75</v>
      </c>
      <c r="I894" s="193"/>
      <c r="L894" s="189"/>
      <c r="M894" s="194"/>
      <c r="N894" s="195"/>
      <c r="O894" s="195"/>
      <c r="P894" s="195"/>
      <c r="Q894" s="195"/>
      <c r="R894" s="195"/>
      <c r="S894" s="195"/>
      <c r="T894" s="196"/>
      <c r="AT894" s="190" t="s">
        <v>194</v>
      </c>
      <c r="AU894" s="190" t="s">
        <v>82</v>
      </c>
      <c r="AV894" s="14" t="s">
        <v>82</v>
      </c>
      <c r="AW894" s="14" t="s">
        <v>30</v>
      </c>
      <c r="AX894" s="14" t="s">
        <v>80</v>
      </c>
      <c r="AY894" s="190" t="s">
        <v>185</v>
      </c>
    </row>
    <row r="895" spans="1:65" s="2" customFormat="1" ht="21.75" customHeight="1">
      <c r="A895" s="33"/>
      <c r="B895" s="167"/>
      <c r="C895" s="168" t="s">
        <v>1305</v>
      </c>
      <c r="D895" s="168" t="s">
        <v>187</v>
      </c>
      <c r="E895" s="169" t="s">
        <v>1306</v>
      </c>
      <c r="F895" s="170" t="s">
        <v>1307</v>
      </c>
      <c r="G895" s="171" t="s">
        <v>428</v>
      </c>
      <c r="H895" s="172">
        <v>1E-3</v>
      </c>
      <c r="I895" s="173"/>
      <c r="J895" s="174">
        <f>ROUND(I895*H895,2)</f>
        <v>0</v>
      </c>
      <c r="K895" s="170" t="s">
        <v>617</v>
      </c>
      <c r="L895" s="34"/>
      <c r="M895" s="223" t="s">
        <v>1</v>
      </c>
      <c r="N895" s="224" t="s">
        <v>38</v>
      </c>
      <c r="O895" s="225"/>
      <c r="P895" s="226">
        <f>O895*H895</f>
        <v>0</v>
      </c>
      <c r="Q895" s="226">
        <v>0</v>
      </c>
      <c r="R895" s="226">
        <f>Q895*H895</f>
        <v>0</v>
      </c>
      <c r="S895" s="226">
        <v>0</v>
      </c>
      <c r="T895" s="227">
        <f>S895*H895</f>
        <v>0</v>
      </c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R895" s="179" t="s">
        <v>296</v>
      </c>
      <c r="AT895" s="179" t="s">
        <v>187</v>
      </c>
      <c r="AU895" s="179" t="s">
        <v>82</v>
      </c>
      <c r="AY895" s="18" t="s">
        <v>185</v>
      </c>
      <c r="BE895" s="180">
        <f>IF(N895="základní",J895,0)</f>
        <v>0</v>
      </c>
      <c r="BF895" s="180">
        <f>IF(N895="snížená",J895,0)</f>
        <v>0</v>
      </c>
      <c r="BG895" s="180">
        <f>IF(N895="zákl. přenesená",J895,0)</f>
        <v>0</v>
      </c>
      <c r="BH895" s="180">
        <f>IF(N895="sníž. přenesená",J895,0)</f>
        <v>0</v>
      </c>
      <c r="BI895" s="180">
        <f>IF(N895="nulová",J895,0)</f>
        <v>0</v>
      </c>
      <c r="BJ895" s="18" t="s">
        <v>80</v>
      </c>
      <c r="BK895" s="180">
        <f>ROUND(I895*H895,2)</f>
        <v>0</v>
      </c>
      <c r="BL895" s="18" t="s">
        <v>296</v>
      </c>
      <c r="BM895" s="179" t="s">
        <v>1308</v>
      </c>
    </row>
    <row r="896" spans="1:65" s="2" customFormat="1" ht="6.95" customHeight="1">
      <c r="A896" s="33"/>
      <c r="B896" s="48"/>
      <c r="C896" s="49"/>
      <c r="D896" s="49"/>
      <c r="E896" s="49"/>
      <c r="F896" s="49"/>
      <c r="G896" s="49"/>
      <c r="H896" s="49"/>
      <c r="I896" s="127"/>
      <c r="J896" s="49"/>
      <c r="K896" s="49"/>
      <c r="L896" s="34"/>
      <c r="M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</row>
  </sheetData>
  <autoFilter ref="C132:K895" xr:uid="{00000000-0009-0000-0000-000001000000}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357"/>
  <sheetViews>
    <sheetView showGridLines="0" topLeftCell="A109" workbookViewId="0">
      <selection activeCell="J123" sqref="J123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9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I2" s="99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88</v>
      </c>
      <c r="AZ2" s="100" t="s">
        <v>106</v>
      </c>
      <c r="BA2" s="100" t="s">
        <v>101</v>
      </c>
      <c r="BB2" s="100" t="s">
        <v>1</v>
      </c>
      <c r="BC2" s="100" t="s">
        <v>1309</v>
      </c>
      <c r="BD2" s="100" t="s">
        <v>82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101"/>
      <c r="J3" s="20"/>
      <c r="K3" s="20"/>
      <c r="L3" s="21"/>
      <c r="AT3" s="18" t="s">
        <v>82</v>
      </c>
      <c r="AZ3" s="100" t="s">
        <v>108</v>
      </c>
      <c r="BA3" s="100" t="s">
        <v>101</v>
      </c>
      <c r="BB3" s="100" t="s">
        <v>1</v>
      </c>
      <c r="BC3" s="100" t="s">
        <v>1310</v>
      </c>
      <c r="BD3" s="100" t="s">
        <v>82</v>
      </c>
    </row>
    <row r="4" spans="1:56" s="1" customFormat="1" ht="24.95" customHeight="1">
      <c r="B4" s="21"/>
      <c r="D4" s="22" t="s">
        <v>105</v>
      </c>
      <c r="I4" s="99"/>
      <c r="L4" s="21"/>
      <c r="M4" s="102" t="s">
        <v>10</v>
      </c>
      <c r="AT4" s="18" t="s">
        <v>3</v>
      </c>
      <c r="AZ4" s="100" t="s">
        <v>110</v>
      </c>
      <c r="BA4" s="100" t="s">
        <v>1</v>
      </c>
      <c r="BB4" s="100" t="s">
        <v>1</v>
      </c>
      <c r="BC4" s="100" t="s">
        <v>1311</v>
      </c>
      <c r="BD4" s="100" t="s">
        <v>82</v>
      </c>
    </row>
    <row r="5" spans="1:56" s="1" customFormat="1" ht="6.95" customHeight="1">
      <c r="B5" s="21"/>
      <c r="I5" s="99"/>
      <c r="L5" s="21"/>
      <c r="AZ5" s="100" t="s">
        <v>121</v>
      </c>
      <c r="BA5" s="100" t="s">
        <v>1</v>
      </c>
      <c r="BB5" s="100" t="s">
        <v>1</v>
      </c>
      <c r="BC5" s="100" t="s">
        <v>1312</v>
      </c>
      <c r="BD5" s="100" t="s">
        <v>82</v>
      </c>
    </row>
    <row r="6" spans="1:56" s="1" customFormat="1" ht="12" customHeight="1">
      <c r="B6" s="21"/>
      <c r="D6" s="28" t="s">
        <v>16</v>
      </c>
      <c r="I6" s="99"/>
      <c r="L6" s="21"/>
      <c r="AZ6" s="100" t="s">
        <v>134</v>
      </c>
      <c r="BA6" s="100" t="s">
        <v>1</v>
      </c>
      <c r="BB6" s="100" t="s">
        <v>1</v>
      </c>
      <c r="BC6" s="100" t="s">
        <v>1313</v>
      </c>
      <c r="BD6" s="100" t="s">
        <v>82</v>
      </c>
    </row>
    <row r="7" spans="1:56" s="1" customFormat="1" ht="23.25" customHeight="1">
      <c r="B7" s="21"/>
      <c r="E7" s="282" t="str">
        <f>'Rekapitulace stavby'!K6</f>
        <v>Obec Široký Důl - Výměna vodovodního řadu od VŠ Střítež - 02 Zásobní řady</v>
      </c>
      <c r="F7" s="283"/>
      <c r="G7" s="283"/>
      <c r="H7" s="283"/>
      <c r="I7" s="99"/>
      <c r="L7" s="21"/>
      <c r="AZ7" s="100" t="s">
        <v>136</v>
      </c>
      <c r="BA7" s="100" t="s">
        <v>137</v>
      </c>
      <c r="BB7" s="100" t="s">
        <v>1</v>
      </c>
      <c r="BC7" s="100" t="s">
        <v>1314</v>
      </c>
      <c r="BD7" s="100" t="s">
        <v>82</v>
      </c>
    </row>
    <row r="8" spans="1:56" s="1" customFormat="1" ht="12" customHeight="1">
      <c r="B8" s="21"/>
      <c r="D8" s="28" t="s">
        <v>114</v>
      </c>
      <c r="I8" s="99"/>
      <c r="L8" s="21"/>
      <c r="AZ8" s="100" t="s">
        <v>139</v>
      </c>
      <c r="BA8" s="100" t="s">
        <v>1</v>
      </c>
      <c r="BB8" s="100" t="s">
        <v>1</v>
      </c>
      <c r="BC8" s="100" t="s">
        <v>1315</v>
      </c>
      <c r="BD8" s="100" t="s">
        <v>82</v>
      </c>
    </row>
    <row r="9" spans="1:56" s="2" customFormat="1" ht="16.5" customHeight="1">
      <c r="A9" s="33"/>
      <c r="B9" s="34"/>
      <c r="C9" s="33"/>
      <c r="D9" s="33"/>
      <c r="E9" s="282" t="s">
        <v>117</v>
      </c>
      <c r="F9" s="284"/>
      <c r="G9" s="284"/>
      <c r="H9" s="284"/>
      <c r="I9" s="10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100" t="s">
        <v>141</v>
      </c>
      <c r="BA9" s="100" t="s">
        <v>1</v>
      </c>
      <c r="BB9" s="100" t="s">
        <v>1</v>
      </c>
      <c r="BC9" s="100" t="s">
        <v>1316</v>
      </c>
      <c r="BD9" s="100" t="s">
        <v>82</v>
      </c>
    </row>
    <row r="10" spans="1:56" s="2" customFormat="1" ht="12" customHeight="1">
      <c r="A10" s="33"/>
      <c r="B10" s="34"/>
      <c r="C10" s="33"/>
      <c r="D10" s="28" t="s">
        <v>120</v>
      </c>
      <c r="E10" s="33"/>
      <c r="F10" s="33"/>
      <c r="G10" s="33"/>
      <c r="H10" s="33"/>
      <c r="I10" s="10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Z10" s="100" t="s">
        <v>145</v>
      </c>
      <c r="BA10" s="100" t="s">
        <v>146</v>
      </c>
      <c r="BB10" s="100" t="s">
        <v>1</v>
      </c>
      <c r="BC10" s="100" t="s">
        <v>1317</v>
      </c>
      <c r="BD10" s="100" t="s">
        <v>82</v>
      </c>
    </row>
    <row r="11" spans="1:56" s="2" customFormat="1" ht="16.5" customHeight="1">
      <c r="A11" s="33"/>
      <c r="B11" s="34"/>
      <c r="C11" s="33"/>
      <c r="D11" s="33"/>
      <c r="E11" s="239" t="s">
        <v>1318</v>
      </c>
      <c r="F11" s="284"/>
      <c r="G11" s="284"/>
      <c r="H11" s="284"/>
      <c r="I11" s="103"/>
      <c r="J11" s="33"/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Z11" s="100" t="s">
        <v>150</v>
      </c>
      <c r="BA11" s="100" t="s">
        <v>1</v>
      </c>
      <c r="BB11" s="100" t="s">
        <v>1</v>
      </c>
      <c r="BC11" s="100" t="s">
        <v>1319</v>
      </c>
      <c r="BD11" s="100" t="s">
        <v>82</v>
      </c>
    </row>
    <row r="12" spans="1:56" s="2" customFormat="1" ht="11.25">
      <c r="A12" s="33"/>
      <c r="B12" s="34"/>
      <c r="C12" s="33"/>
      <c r="D12" s="33"/>
      <c r="E12" s="33"/>
      <c r="F12" s="33"/>
      <c r="G12" s="33"/>
      <c r="H12" s="33"/>
      <c r="I12" s="103"/>
      <c r="J12" s="33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2" customHeight="1">
      <c r="A13" s="33"/>
      <c r="B13" s="34"/>
      <c r="C13" s="33"/>
      <c r="D13" s="28" t="s">
        <v>18</v>
      </c>
      <c r="E13" s="33"/>
      <c r="F13" s="26" t="s">
        <v>86</v>
      </c>
      <c r="G13" s="33"/>
      <c r="H13" s="33"/>
      <c r="I13" s="104" t="s">
        <v>19</v>
      </c>
      <c r="J13" s="26" t="s">
        <v>127</v>
      </c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20</v>
      </c>
      <c r="E14" s="33"/>
      <c r="F14" s="26" t="s">
        <v>21</v>
      </c>
      <c r="G14" s="33"/>
      <c r="H14" s="33"/>
      <c r="I14" s="104" t="s">
        <v>22</v>
      </c>
      <c r="J14" s="56">
        <f>'Rekapitulace stavby'!AN8</f>
        <v>0</v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0.9" customHeight="1">
      <c r="A15" s="33"/>
      <c r="B15" s="34"/>
      <c r="C15" s="33"/>
      <c r="D15" s="33"/>
      <c r="E15" s="33"/>
      <c r="F15" s="33"/>
      <c r="G15" s="33"/>
      <c r="H15" s="33"/>
      <c r="I15" s="103"/>
      <c r="J15" s="33"/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12" customHeight="1">
      <c r="A16" s="33"/>
      <c r="B16" s="34"/>
      <c r="C16" s="33"/>
      <c r="D16" s="28" t="s">
        <v>23</v>
      </c>
      <c r="E16" s="33"/>
      <c r="F16" s="33"/>
      <c r="G16" s="33"/>
      <c r="H16" s="33"/>
      <c r="I16" s="104" t="s">
        <v>24</v>
      </c>
      <c r="J16" s="26" t="str">
        <f>IF('Rekapitulace stavby'!AN10="","",'Rekapitulace stavby'!AN10)</f>
        <v/>
      </c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8" customHeight="1">
      <c r="A17" s="33"/>
      <c r="B17" s="34"/>
      <c r="C17" s="33"/>
      <c r="D17" s="33"/>
      <c r="E17" s="26" t="str">
        <f>IF('Rekapitulace stavby'!E11="","",'Rekapitulace stavby'!E11)</f>
        <v xml:space="preserve"> </v>
      </c>
      <c r="F17" s="33"/>
      <c r="G17" s="33"/>
      <c r="H17" s="33"/>
      <c r="I17" s="104" t="s">
        <v>26</v>
      </c>
      <c r="J17" s="26" t="str">
        <f>IF('Rekapitulace stavby'!AN11="","",'Rekapitulace stavby'!AN11)</f>
        <v/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6.95" customHeight="1">
      <c r="A18" s="33"/>
      <c r="B18" s="34"/>
      <c r="C18" s="33"/>
      <c r="D18" s="33"/>
      <c r="E18" s="33"/>
      <c r="F18" s="33"/>
      <c r="G18" s="33"/>
      <c r="H18" s="33"/>
      <c r="I18" s="103"/>
      <c r="J18" s="33"/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2" customHeight="1">
      <c r="A19" s="33"/>
      <c r="B19" s="34"/>
      <c r="C19" s="33"/>
      <c r="D19" s="28" t="s">
        <v>27</v>
      </c>
      <c r="E19" s="33"/>
      <c r="F19" s="33"/>
      <c r="G19" s="33"/>
      <c r="H19" s="33"/>
      <c r="I19" s="104" t="s">
        <v>24</v>
      </c>
      <c r="J19" s="29" t="str">
        <f>'Rekapitulace stavby'!AN13</f>
        <v>Vyplň údaj</v>
      </c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8" customHeight="1">
      <c r="A20" s="33"/>
      <c r="B20" s="34"/>
      <c r="C20" s="33"/>
      <c r="D20" s="33"/>
      <c r="E20" s="285" t="str">
        <f>'Rekapitulace stavby'!E14</f>
        <v>Vyplň údaj</v>
      </c>
      <c r="F20" s="265"/>
      <c r="G20" s="265"/>
      <c r="H20" s="265"/>
      <c r="I20" s="104" t="s">
        <v>26</v>
      </c>
      <c r="J20" s="29" t="str">
        <f>'Rekapitulace stavby'!AN14</f>
        <v>Vyplň údaj</v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6.95" customHeight="1">
      <c r="A21" s="33"/>
      <c r="B21" s="34"/>
      <c r="C21" s="33"/>
      <c r="D21" s="33"/>
      <c r="E21" s="33"/>
      <c r="F21" s="33"/>
      <c r="G21" s="33"/>
      <c r="H21" s="33"/>
      <c r="I21" s="103"/>
      <c r="J21" s="33"/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2" customHeight="1">
      <c r="A22" s="33"/>
      <c r="B22" s="34"/>
      <c r="C22" s="33"/>
      <c r="D22" s="28" t="s">
        <v>29</v>
      </c>
      <c r="E22" s="33"/>
      <c r="F22" s="33"/>
      <c r="G22" s="33"/>
      <c r="H22" s="33"/>
      <c r="I22" s="104" t="s">
        <v>24</v>
      </c>
      <c r="J22" s="26" t="str">
        <f>IF('Rekapitulace stavby'!AN16="","",'Rekapitulace stavby'!AN16)</f>
        <v/>
      </c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8" customHeight="1">
      <c r="A23" s="33"/>
      <c r="B23" s="34"/>
      <c r="C23" s="33"/>
      <c r="D23" s="33"/>
      <c r="E23" s="26" t="str">
        <f>IF('Rekapitulace stavby'!E17="","",'Rekapitulace stavby'!E17)</f>
        <v xml:space="preserve"> </v>
      </c>
      <c r="F23" s="33"/>
      <c r="G23" s="33"/>
      <c r="H23" s="33"/>
      <c r="I23" s="104" t="s">
        <v>26</v>
      </c>
      <c r="J23" s="26" t="str">
        <f>IF('Rekapitulace stavby'!AN17="","",'Rekapitulace stavby'!AN17)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6.95" customHeight="1">
      <c r="A24" s="33"/>
      <c r="B24" s="34"/>
      <c r="C24" s="33"/>
      <c r="D24" s="33"/>
      <c r="E24" s="33"/>
      <c r="F24" s="33"/>
      <c r="G24" s="33"/>
      <c r="H24" s="33"/>
      <c r="I24" s="103"/>
      <c r="J24" s="33"/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12" customHeight="1">
      <c r="A25" s="33"/>
      <c r="B25" s="34"/>
      <c r="C25" s="33"/>
      <c r="D25" s="28" t="s">
        <v>31</v>
      </c>
      <c r="E25" s="33"/>
      <c r="F25" s="33"/>
      <c r="G25" s="33"/>
      <c r="H25" s="33"/>
      <c r="I25" s="104" t="s">
        <v>24</v>
      </c>
      <c r="J25" s="26" t="str">
        <f>IF('Rekapitulace stavby'!AN19="","",'Rekapitulace stavby'!AN19)</f>
        <v/>
      </c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8" customHeight="1">
      <c r="A26" s="33"/>
      <c r="B26" s="34"/>
      <c r="C26" s="33"/>
      <c r="D26" s="33"/>
      <c r="E26" s="26" t="str">
        <f>IF('Rekapitulace stavby'!E20="","",'Rekapitulace stavby'!E20)</f>
        <v xml:space="preserve"> </v>
      </c>
      <c r="F26" s="33"/>
      <c r="G26" s="33"/>
      <c r="H26" s="33"/>
      <c r="I26" s="104" t="s">
        <v>26</v>
      </c>
      <c r="J26" s="26" t="str">
        <f>IF('Rekapitulace stavby'!AN20="","",'Rekapitulace stavby'!AN20)</f>
        <v/>
      </c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4"/>
      <c r="C27" s="33"/>
      <c r="D27" s="33"/>
      <c r="E27" s="33"/>
      <c r="F27" s="33"/>
      <c r="G27" s="33"/>
      <c r="H27" s="33"/>
      <c r="I27" s="103"/>
      <c r="J27" s="33"/>
      <c r="K27" s="33"/>
      <c r="L27" s="4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" customHeight="1">
      <c r="A28" s="33"/>
      <c r="B28" s="34"/>
      <c r="C28" s="33"/>
      <c r="D28" s="28" t="s">
        <v>32</v>
      </c>
      <c r="E28" s="33"/>
      <c r="F28" s="33"/>
      <c r="G28" s="33"/>
      <c r="H28" s="33"/>
      <c r="I28" s="10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8" customFormat="1" ht="16.5" customHeight="1">
      <c r="A29" s="105"/>
      <c r="B29" s="106"/>
      <c r="C29" s="105"/>
      <c r="D29" s="105"/>
      <c r="E29" s="270" t="s">
        <v>1</v>
      </c>
      <c r="F29" s="270"/>
      <c r="G29" s="270"/>
      <c r="H29" s="270"/>
      <c r="I29" s="107"/>
      <c r="J29" s="105"/>
      <c r="K29" s="105"/>
      <c r="L29" s="108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</row>
    <row r="30" spans="1:3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103"/>
      <c r="J30" s="33"/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109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0" t="s">
        <v>33</v>
      </c>
      <c r="E32" s="33"/>
      <c r="F32" s="33"/>
      <c r="G32" s="33"/>
      <c r="H32" s="33"/>
      <c r="I32" s="103"/>
      <c r="J32" s="72">
        <f>ROUND(J129, 2)</f>
        <v>0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67"/>
      <c r="E33" s="67"/>
      <c r="F33" s="67"/>
      <c r="G33" s="67"/>
      <c r="H33" s="67"/>
      <c r="I33" s="109"/>
      <c r="J33" s="67"/>
      <c r="K33" s="67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35</v>
      </c>
      <c r="G34" s="33"/>
      <c r="H34" s="33"/>
      <c r="I34" s="111" t="s">
        <v>34</v>
      </c>
      <c r="J34" s="37" t="s">
        <v>36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2" t="s">
        <v>37</v>
      </c>
      <c r="E35" s="28" t="s">
        <v>38</v>
      </c>
      <c r="F35" s="113">
        <f>ROUND((SUM(BE129:BE356)),  2)</f>
        <v>0</v>
      </c>
      <c r="G35" s="33"/>
      <c r="H35" s="33"/>
      <c r="I35" s="114">
        <v>0.21</v>
      </c>
      <c r="J35" s="113">
        <f>ROUND(((SUM(BE129:BE356))*I35),  2)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28" t="s">
        <v>39</v>
      </c>
      <c r="F36" s="113">
        <f>ROUND((SUM(BF129:BF356)),  2)</f>
        <v>0</v>
      </c>
      <c r="G36" s="33"/>
      <c r="H36" s="33"/>
      <c r="I36" s="114">
        <v>0.15</v>
      </c>
      <c r="J36" s="113">
        <f>ROUND(((SUM(BF129:BF356))*I36),  2)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40</v>
      </c>
      <c r="F37" s="113">
        <f>ROUND((SUM(BG129:BG356)),  2)</f>
        <v>0</v>
      </c>
      <c r="G37" s="33"/>
      <c r="H37" s="33"/>
      <c r="I37" s="114">
        <v>0.21</v>
      </c>
      <c r="J37" s="113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8" t="s">
        <v>41</v>
      </c>
      <c r="F38" s="113">
        <f>ROUND((SUM(BH129:BH356)),  2)</f>
        <v>0</v>
      </c>
      <c r="G38" s="33"/>
      <c r="H38" s="33"/>
      <c r="I38" s="114">
        <v>0.15</v>
      </c>
      <c r="J38" s="113">
        <f>0</f>
        <v>0</v>
      </c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28" t="s">
        <v>42</v>
      </c>
      <c r="F39" s="113">
        <f>ROUND((SUM(BI129:BI356)),  2)</f>
        <v>0</v>
      </c>
      <c r="G39" s="33"/>
      <c r="H39" s="33"/>
      <c r="I39" s="114">
        <v>0</v>
      </c>
      <c r="J39" s="113">
        <f>0</f>
        <v>0</v>
      </c>
      <c r="K39" s="33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10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15"/>
      <c r="D41" s="116" t="s">
        <v>43</v>
      </c>
      <c r="E41" s="61"/>
      <c r="F41" s="61"/>
      <c r="G41" s="117" t="s">
        <v>44</v>
      </c>
      <c r="H41" s="118" t="s">
        <v>45</v>
      </c>
      <c r="I41" s="119"/>
      <c r="J41" s="120">
        <f>SUM(J32:J39)</f>
        <v>0</v>
      </c>
      <c r="K41" s="121"/>
      <c r="L41" s="4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103"/>
      <c r="J42" s="33"/>
      <c r="K42" s="33"/>
      <c r="L42" s="4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21"/>
      <c r="I43" s="99"/>
      <c r="L43" s="21"/>
    </row>
    <row r="44" spans="1:31" s="1" customFormat="1" ht="14.45" customHeight="1">
      <c r="B44" s="21"/>
      <c r="I44" s="99"/>
      <c r="L44" s="21"/>
    </row>
    <row r="45" spans="1:31" s="1" customFormat="1" ht="14.45" customHeight="1">
      <c r="B45" s="21"/>
      <c r="I45" s="99"/>
      <c r="L45" s="21"/>
    </row>
    <row r="46" spans="1:31" s="1" customFormat="1" ht="14.45" customHeight="1">
      <c r="B46" s="21"/>
      <c r="I46" s="99"/>
      <c r="L46" s="21"/>
    </row>
    <row r="47" spans="1:31" s="1" customFormat="1" ht="14.45" customHeight="1">
      <c r="B47" s="21"/>
      <c r="I47" s="99"/>
      <c r="L47" s="21"/>
    </row>
    <row r="48" spans="1:31" s="1" customFormat="1" ht="14.45" customHeight="1">
      <c r="B48" s="21"/>
      <c r="I48" s="99"/>
      <c r="L48" s="21"/>
    </row>
    <row r="49" spans="1:31" s="1" customFormat="1" ht="14.45" customHeight="1">
      <c r="B49" s="21"/>
      <c r="I49" s="99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122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48</v>
      </c>
      <c r="E61" s="36"/>
      <c r="F61" s="123" t="s">
        <v>49</v>
      </c>
      <c r="G61" s="46" t="s">
        <v>48</v>
      </c>
      <c r="H61" s="36"/>
      <c r="I61" s="124"/>
      <c r="J61" s="125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126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48</v>
      </c>
      <c r="E76" s="36"/>
      <c r="F76" s="123" t="s">
        <v>49</v>
      </c>
      <c r="G76" s="46" t="s">
        <v>48</v>
      </c>
      <c r="H76" s="36"/>
      <c r="I76" s="124"/>
      <c r="J76" s="125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27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31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28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31" s="2" customFormat="1" ht="24.95" customHeight="1">
      <c r="A82" s="33"/>
      <c r="B82" s="34"/>
      <c r="C82" s="22" t="s">
        <v>152</v>
      </c>
      <c r="D82" s="33"/>
      <c r="E82" s="33"/>
      <c r="F82" s="33"/>
      <c r="G82" s="33"/>
      <c r="H82" s="33"/>
      <c r="I82" s="10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3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31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10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31" s="2" customFormat="1" ht="23.25" customHeight="1">
      <c r="A85" s="33"/>
      <c r="B85" s="34"/>
      <c r="C85" s="33"/>
      <c r="D85" s="33"/>
      <c r="E85" s="282" t="str">
        <f>E7</f>
        <v>Obec Široký Důl - Výměna vodovodního řadu od VŠ Střítež - 02 Zásobní řady</v>
      </c>
      <c r="F85" s="283"/>
      <c r="G85" s="283"/>
      <c r="H85" s="283"/>
      <c r="I85" s="10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31" s="1" customFormat="1" ht="12" customHeight="1">
      <c r="B86" s="21"/>
      <c r="C86" s="28" t="s">
        <v>114</v>
      </c>
      <c r="I86" s="99"/>
      <c r="L86" s="21"/>
    </row>
    <row r="87" spans="1:31" s="2" customFormat="1" ht="16.5" customHeight="1">
      <c r="A87" s="33"/>
      <c r="B87" s="34"/>
      <c r="C87" s="33"/>
      <c r="D87" s="33"/>
      <c r="E87" s="282" t="s">
        <v>117</v>
      </c>
      <c r="F87" s="284"/>
      <c r="G87" s="284"/>
      <c r="H87" s="284"/>
      <c r="I87" s="10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31" s="2" customFormat="1" ht="12" customHeight="1">
      <c r="A88" s="33"/>
      <c r="B88" s="34"/>
      <c r="C88" s="28" t="s">
        <v>120</v>
      </c>
      <c r="D88" s="33"/>
      <c r="E88" s="33"/>
      <c r="F88" s="33"/>
      <c r="G88" s="33"/>
      <c r="H88" s="33"/>
      <c r="I88" s="10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31" s="2" customFormat="1" ht="16.5" customHeight="1">
      <c r="A89" s="33"/>
      <c r="B89" s="34"/>
      <c r="C89" s="33"/>
      <c r="D89" s="33"/>
      <c r="E89" s="239" t="str">
        <f>E11</f>
        <v>2 - Vodovodní řad S – vodovodní přípojky</v>
      </c>
      <c r="F89" s="284"/>
      <c r="G89" s="284"/>
      <c r="H89" s="284"/>
      <c r="I89" s="103"/>
      <c r="J89" s="33"/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31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31" s="2" customFormat="1" ht="12" customHeight="1">
      <c r="A91" s="33"/>
      <c r="B91" s="34"/>
      <c r="C91" s="28" t="s">
        <v>20</v>
      </c>
      <c r="D91" s="33"/>
      <c r="E91" s="33"/>
      <c r="F91" s="26" t="str">
        <f>F14</f>
        <v>Široký Důl</v>
      </c>
      <c r="G91" s="33"/>
      <c r="H91" s="33"/>
      <c r="I91" s="104" t="s">
        <v>22</v>
      </c>
      <c r="J91" s="56">
        <f>IF(J14="","",J14)</f>
        <v>0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31" s="2" customFormat="1" ht="6.95" customHeight="1">
      <c r="A92" s="33"/>
      <c r="B92" s="34"/>
      <c r="C92" s="33"/>
      <c r="D92" s="33"/>
      <c r="E92" s="33"/>
      <c r="F92" s="33"/>
      <c r="G92" s="33"/>
      <c r="H92" s="33"/>
      <c r="I92" s="103"/>
      <c r="J92" s="33"/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31" s="2" customFormat="1" ht="15.2" customHeight="1">
      <c r="A93" s="33"/>
      <c r="B93" s="34"/>
      <c r="C93" s="28" t="s">
        <v>23</v>
      </c>
      <c r="D93" s="33"/>
      <c r="E93" s="33"/>
      <c r="F93" s="26" t="str">
        <f>E17</f>
        <v xml:space="preserve"> </v>
      </c>
      <c r="G93" s="33"/>
      <c r="H93" s="33"/>
      <c r="I93" s="104" t="s">
        <v>29</v>
      </c>
      <c r="J93" s="31" t="str">
        <f>E23</f>
        <v xml:space="preserve"> </v>
      </c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31" s="2" customFormat="1" ht="15.2" customHeight="1">
      <c r="A94" s="33"/>
      <c r="B94" s="34"/>
      <c r="C94" s="28" t="s">
        <v>27</v>
      </c>
      <c r="D94" s="33"/>
      <c r="E94" s="33"/>
      <c r="F94" s="26" t="str">
        <f>IF(E20="","",E20)</f>
        <v>Vyplň údaj</v>
      </c>
      <c r="G94" s="33"/>
      <c r="H94" s="33"/>
      <c r="I94" s="104" t="s">
        <v>31</v>
      </c>
      <c r="J94" s="31" t="str">
        <f>E26</f>
        <v xml:space="preserve"> </v>
      </c>
      <c r="K94" s="33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31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31" s="2" customFormat="1" ht="29.25" customHeight="1">
      <c r="A96" s="33"/>
      <c r="B96" s="34"/>
      <c r="C96" s="129" t="s">
        <v>153</v>
      </c>
      <c r="D96" s="115"/>
      <c r="E96" s="115"/>
      <c r="F96" s="115"/>
      <c r="G96" s="115"/>
      <c r="H96" s="115"/>
      <c r="I96" s="130"/>
      <c r="J96" s="131" t="s">
        <v>154</v>
      </c>
      <c r="K96" s="115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</row>
    <row r="97" spans="1:47" s="2" customFormat="1" ht="10.35" customHeight="1">
      <c r="A97" s="33"/>
      <c r="B97" s="34"/>
      <c r="C97" s="33"/>
      <c r="D97" s="33"/>
      <c r="E97" s="33"/>
      <c r="F97" s="33"/>
      <c r="G97" s="33"/>
      <c r="H97" s="33"/>
      <c r="I97" s="103"/>
      <c r="J97" s="33"/>
      <c r="K97" s="33"/>
      <c r="L97" s="4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</row>
    <row r="98" spans="1:47" s="2" customFormat="1" ht="22.9" customHeight="1">
      <c r="A98" s="33"/>
      <c r="B98" s="34"/>
      <c r="C98" s="132" t="s">
        <v>155</v>
      </c>
      <c r="D98" s="33"/>
      <c r="E98" s="33"/>
      <c r="F98" s="33"/>
      <c r="G98" s="33"/>
      <c r="H98" s="33"/>
      <c r="I98" s="103"/>
      <c r="J98" s="72">
        <f>J129</f>
        <v>0</v>
      </c>
      <c r="K98" s="33"/>
      <c r="L98" s="4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U98" s="18" t="s">
        <v>156</v>
      </c>
    </row>
    <row r="99" spans="1:47" s="9" customFormat="1" ht="24.95" customHeight="1">
      <c r="B99" s="133"/>
      <c r="D99" s="134" t="s">
        <v>157</v>
      </c>
      <c r="E99" s="135"/>
      <c r="F99" s="135"/>
      <c r="G99" s="135"/>
      <c r="H99" s="135"/>
      <c r="I99" s="136"/>
      <c r="J99" s="137">
        <f>J130</f>
        <v>0</v>
      </c>
      <c r="L99" s="133"/>
    </row>
    <row r="100" spans="1:47" s="10" customFormat="1" ht="19.899999999999999" customHeight="1">
      <c r="B100" s="138"/>
      <c r="D100" s="139" t="s">
        <v>158</v>
      </c>
      <c r="E100" s="140"/>
      <c r="F100" s="140"/>
      <c r="G100" s="140"/>
      <c r="H100" s="140"/>
      <c r="I100" s="141"/>
      <c r="J100" s="142">
        <f>J131</f>
        <v>0</v>
      </c>
      <c r="L100" s="138"/>
    </row>
    <row r="101" spans="1:47" s="10" customFormat="1" ht="19.899999999999999" customHeight="1">
      <c r="B101" s="138"/>
      <c r="D101" s="139" t="s">
        <v>161</v>
      </c>
      <c r="E101" s="140"/>
      <c r="F101" s="140"/>
      <c r="G101" s="140"/>
      <c r="H101" s="140"/>
      <c r="I101" s="141"/>
      <c r="J101" s="142">
        <f>J253</f>
        <v>0</v>
      </c>
      <c r="L101" s="138"/>
    </row>
    <row r="102" spans="1:47" s="10" customFormat="1" ht="19.899999999999999" customHeight="1">
      <c r="B102" s="138"/>
      <c r="D102" s="139" t="s">
        <v>162</v>
      </c>
      <c r="E102" s="140"/>
      <c r="F102" s="140"/>
      <c r="G102" s="140"/>
      <c r="H102" s="140"/>
      <c r="I102" s="141"/>
      <c r="J102" s="142">
        <f>J257</f>
        <v>0</v>
      </c>
      <c r="L102" s="138"/>
    </row>
    <row r="103" spans="1:47" s="10" customFormat="1" ht="19.899999999999999" customHeight="1">
      <c r="B103" s="138"/>
      <c r="D103" s="139" t="s">
        <v>163</v>
      </c>
      <c r="E103" s="140"/>
      <c r="F103" s="140"/>
      <c r="G103" s="140"/>
      <c r="H103" s="140"/>
      <c r="I103" s="141"/>
      <c r="J103" s="142">
        <f>J294</f>
        <v>0</v>
      </c>
      <c r="L103" s="138"/>
    </row>
    <row r="104" spans="1:47" s="10" customFormat="1" ht="19.899999999999999" customHeight="1">
      <c r="B104" s="138"/>
      <c r="D104" s="139" t="s">
        <v>164</v>
      </c>
      <c r="E104" s="140"/>
      <c r="F104" s="140"/>
      <c r="G104" s="140"/>
      <c r="H104" s="140"/>
      <c r="I104" s="141"/>
      <c r="J104" s="142">
        <f>J329</f>
        <v>0</v>
      </c>
      <c r="L104" s="138"/>
    </row>
    <row r="105" spans="1:47" s="10" customFormat="1" ht="19.899999999999999" customHeight="1">
      <c r="B105" s="138"/>
      <c r="D105" s="139" t="s">
        <v>165</v>
      </c>
      <c r="E105" s="140"/>
      <c r="F105" s="140"/>
      <c r="G105" s="140"/>
      <c r="H105" s="140"/>
      <c r="I105" s="141"/>
      <c r="J105" s="142">
        <f>J342</f>
        <v>0</v>
      </c>
      <c r="L105" s="138"/>
    </row>
    <row r="106" spans="1:47" s="10" customFormat="1" ht="19.899999999999999" customHeight="1">
      <c r="B106" s="138"/>
      <c r="D106" s="139" t="s">
        <v>166</v>
      </c>
      <c r="E106" s="140"/>
      <c r="F106" s="140"/>
      <c r="G106" s="140"/>
      <c r="H106" s="140"/>
      <c r="I106" s="141"/>
      <c r="J106" s="142">
        <f>J345</f>
        <v>0</v>
      </c>
      <c r="L106" s="138"/>
    </row>
    <row r="107" spans="1:47" s="10" customFormat="1" ht="19.899999999999999" customHeight="1">
      <c r="B107" s="138"/>
      <c r="D107" s="139" t="s">
        <v>167</v>
      </c>
      <c r="E107" s="140"/>
      <c r="F107" s="140"/>
      <c r="G107" s="140"/>
      <c r="H107" s="140"/>
      <c r="I107" s="141"/>
      <c r="J107" s="142">
        <f>J354</f>
        <v>0</v>
      </c>
      <c r="L107" s="138"/>
    </row>
    <row r="108" spans="1:47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10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47" s="2" customFormat="1" ht="6.95" customHeight="1">
      <c r="A109" s="33"/>
      <c r="B109" s="48"/>
      <c r="C109" s="49"/>
      <c r="D109" s="49"/>
      <c r="E109" s="49"/>
      <c r="F109" s="49"/>
      <c r="G109" s="49"/>
      <c r="H109" s="49"/>
      <c r="I109" s="127"/>
      <c r="J109" s="49"/>
      <c r="K109" s="49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31" s="2" customFormat="1" ht="6.95" customHeight="1">
      <c r="A113" s="33"/>
      <c r="B113" s="50"/>
      <c r="C113" s="51"/>
      <c r="D113" s="51"/>
      <c r="E113" s="51"/>
      <c r="F113" s="51"/>
      <c r="G113" s="51"/>
      <c r="H113" s="51"/>
      <c r="I113" s="128"/>
      <c r="J113" s="51"/>
      <c r="K113" s="51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31" s="2" customFormat="1" ht="24.95" customHeight="1">
      <c r="A114" s="33"/>
      <c r="B114" s="34"/>
      <c r="C114" s="22" t="s">
        <v>170</v>
      </c>
      <c r="D114" s="33"/>
      <c r="E114" s="33"/>
      <c r="F114" s="33"/>
      <c r="G114" s="33"/>
      <c r="H114" s="33"/>
      <c r="I114" s="10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31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10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31" s="2" customFormat="1" ht="12" customHeight="1">
      <c r="A116" s="33"/>
      <c r="B116" s="34"/>
      <c r="C116" s="28" t="s">
        <v>16</v>
      </c>
      <c r="D116" s="33"/>
      <c r="E116" s="33"/>
      <c r="F116" s="33"/>
      <c r="G116" s="33"/>
      <c r="H116" s="33"/>
      <c r="I116" s="10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31" s="2" customFormat="1" ht="23.25" customHeight="1">
      <c r="A117" s="33"/>
      <c r="B117" s="34"/>
      <c r="C117" s="33"/>
      <c r="D117" s="33"/>
      <c r="E117" s="282" t="str">
        <f>E7</f>
        <v>Obec Široký Důl - Výměna vodovodního řadu od VŠ Střítež - 02 Zásobní řady</v>
      </c>
      <c r="F117" s="283"/>
      <c r="G117" s="283"/>
      <c r="H117" s="283"/>
      <c r="I117" s="10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31" s="1" customFormat="1" ht="12" customHeight="1">
      <c r="B118" s="21"/>
      <c r="C118" s="28" t="s">
        <v>114</v>
      </c>
      <c r="I118" s="99"/>
      <c r="L118" s="21"/>
    </row>
    <row r="119" spans="1:31" s="2" customFormat="1" ht="16.5" customHeight="1">
      <c r="A119" s="33"/>
      <c r="B119" s="34"/>
      <c r="C119" s="33"/>
      <c r="D119" s="33"/>
      <c r="E119" s="282" t="s">
        <v>117</v>
      </c>
      <c r="F119" s="284"/>
      <c r="G119" s="284"/>
      <c r="H119" s="284"/>
      <c r="I119" s="10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31" s="2" customFormat="1" ht="12" customHeight="1">
      <c r="A120" s="33"/>
      <c r="B120" s="34"/>
      <c r="C120" s="28" t="s">
        <v>120</v>
      </c>
      <c r="D120" s="33"/>
      <c r="E120" s="33"/>
      <c r="F120" s="33"/>
      <c r="G120" s="33"/>
      <c r="H120" s="33"/>
      <c r="I120" s="10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31" s="2" customFormat="1" ht="16.5" customHeight="1">
      <c r="A121" s="33"/>
      <c r="B121" s="34"/>
      <c r="C121" s="33"/>
      <c r="D121" s="33"/>
      <c r="E121" s="239" t="str">
        <f>E11</f>
        <v>2 - Vodovodní řad S – vodovodní přípojky</v>
      </c>
      <c r="F121" s="284"/>
      <c r="G121" s="284"/>
      <c r="H121" s="284"/>
      <c r="I121" s="10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31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10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31" s="2" customFormat="1" ht="12" customHeight="1">
      <c r="A123" s="33"/>
      <c r="B123" s="34"/>
      <c r="C123" s="28" t="s">
        <v>20</v>
      </c>
      <c r="D123" s="33"/>
      <c r="E123" s="33"/>
      <c r="F123" s="26" t="str">
        <f>F14</f>
        <v>Široký Důl</v>
      </c>
      <c r="G123" s="33"/>
      <c r="H123" s="33"/>
      <c r="I123" s="104" t="s">
        <v>22</v>
      </c>
      <c r="J123" s="56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6.95" customHeight="1">
      <c r="A124" s="33"/>
      <c r="B124" s="34"/>
      <c r="C124" s="33"/>
      <c r="D124" s="33"/>
      <c r="E124" s="33"/>
      <c r="F124" s="33"/>
      <c r="G124" s="33"/>
      <c r="H124" s="33"/>
      <c r="I124" s="103"/>
      <c r="J124" s="33"/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15.2" customHeight="1">
      <c r="A125" s="33"/>
      <c r="B125" s="34"/>
      <c r="C125" s="28" t="s">
        <v>23</v>
      </c>
      <c r="D125" s="33"/>
      <c r="E125" s="33"/>
      <c r="F125" s="26" t="str">
        <f>E17</f>
        <v xml:space="preserve"> </v>
      </c>
      <c r="G125" s="33"/>
      <c r="H125" s="33"/>
      <c r="I125" s="104" t="s">
        <v>29</v>
      </c>
      <c r="J125" s="31" t="str">
        <f>E23</f>
        <v xml:space="preserve"> </v>
      </c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5.2" customHeight="1">
      <c r="A126" s="33"/>
      <c r="B126" s="34"/>
      <c r="C126" s="28" t="s">
        <v>27</v>
      </c>
      <c r="D126" s="33"/>
      <c r="E126" s="33"/>
      <c r="F126" s="26" t="str">
        <f>IF(E20="","",E20)</f>
        <v>Vyplň údaj</v>
      </c>
      <c r="G126" s="33"/>
      <c r="H126" s="33"/>
      <c r="I126" s="104" t="s">
        <v>31</v>
      </c>
      <c r="J126" s="31" t="str">
        <f>E26</f>
        <v xml:space="preserve"> </v>
      </c>
      <c r="K126" s="33"/>
      <c r="L126" s="4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0.35" customHeight="1">
      <c r="A127" s="33"/>
      <c r="B127" s="34"/>
      <c r="C127" s="33"/>
      <c r="D127" s="33"/>
      <c r="E127" s="33"/>
      <c r="F127" s="33"/>
      <c r="G127" s="33"/>
      <c r="H127" s="33"/>
      <c r="I127" s="103"/>
      <c r="J127" s="33"/>
      <c r="K127" s="33"/>
      <c r="L127" s="4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11" customFormat="1" ht="29.25" customHeight="1">
      <c r="A128" s="143"/>
      <c r="B128" s="144"/>
      <c r="C128" s="145" t="s">
        <v>171</v>
      </c>
      <c r="D128" s="146" t="s">
        <v>58</v>
      </c>
      <c r="E128" s="146" t="s">
        <v>54</v>
      </c>
      <c r="F128" s="146" t="s">
        <v>55</v>
      </c>
      <c r="G128" s="146" t="s">
        <v>172</v>
      </c>
      <c r="H128" s="146" t="s">
        <v>173</v>
      </c>
      <c r="I128" s="147" t="s">
        <v>174</v>
      </c>
      <c r="J128" s="146" t="s">
        <v>154</v>
      </c>
      <c r="K128" s="148" t="s">
        <v>175</v>
      </c>
      <c r="L128" s="149"/>
      <c r="M128" s="63" t="s">
        <v>1</v>
      </c>
      <c r="N128" s="64" t="s">
        <v>37</v>
      </c>
      <c r="O128" s="64" t="s">
        <v>176</v>
      </c>
      <c r="P128" s="64" t="s">
        <v>177</v>
      </c>
      <c r="Q128" s="64" t="s">
        <v>178</v>
      </c>
      <c r="R128" s="64" t="s">
        <v>179</v>
      </c>
      <c r="S128" s="64" t="s">
        <v>180</v>
      </c>
      <c r="T128" s="65" t="s">
        <v>181</v>
      </c>
      <c r="U128" s="143"/>
      <c r="V128" s="143"/>
      <c r="W128" s="143"/>
      <c r="X128" s="143"/>
      <c r="Y128" s="143"/>
      <c r="Z128" s="143"/>
      <c r="AA128" s="143"/>
      <c r="AB128" s="143"/>
      <c r="AC128" s="143"/>
      <c r="AD128" s="143"/>
      <c r="AE128" s="143"/>
    </row>
    <row r="129" spans="1:65" s="2" customFormat="1" ht="22.9" customHeight="1">
      <c r="A129" s="33"/>
      <c r="B129" s="34"/>
      <c r="C129" s="70" t="s">
        <v>182</v>
      </c>
      <c r="D129" s="33"/>
      <c r="E129" s="33"/>
      <c r="F129" s="33"/>
      <c r="G129" s="33"/>
      <c r="H129" s="33"/>
      <c r="I129" s="103"/>
      <c r="J129" s="150">
        <f>BK129</f>
        <v>0</v>
      </c>
      <c r="K129" s="33"/>
      <c r="L129" s="34"/>
      <c r="M129" s="66"/>
      <c r="N129" s="57"/>
      <c r="O129" s="67"/>
      <c r="P129" s="151">
        <f>P130</f>
        <v>0</v>
      </c>
      <c r="Q129" s="67"/>
      <c r="R129" s="151">
        <f>R130</f>
        <v>31.67509656</v>
      </c>
      <c r="S129" s="67"/>
      <c r="T129" s="152">
        <f>T130</f>
        <v>27.383600000000001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T129" s="18" t="s">
        <v>72</v>
      </c>
      <c r="AU129" s="18" t="s">
        <v>156</v>
      </c>
      <c r="BK129" s="153">
        <f>BK130</f>
        <v>0</v>
      </c>
    </row>
    <row r="130" spans="1:65" s="12" customFormat="1" ht="25.9" customHeight="1">
      <c r="B130" s="154"/>
      <c r="D130" s="155" t="s">
        <v>72</v>
      </c>
      <c r="E130" s="156" t="s">
        <v>183</v>
      </c>
      <c r="F130" s="156" t="s">
        <v>184</v>
      </c>
      <c r="I130" s="157"/>
      <c r="J130" s="158">
        <f>BK130</f>
        <v>0</v>
      </c>
      <c r="L130" s="154"/>
      <c r="M130" s="159"/>
      <c r="N130" s="160"/>
      <c r="O130" s="160"/>
      <c r="P130" s="161">
        <f>P131+P253+P257+P294+P329+P342+P345+P354</f>
        <v>0</v>
      </c>
      <c r="Q130" s="160"/>
      <c r="R130" s="161">
        <f>R131+R253+R257+R294+R329+R342+R345+R354</f>
        <v>31.67509656</v>
      </c>
      <c r="S130" s="160"/>
      <c r="T130" s="162">
        <f>T131+T253+T257+T294+T329+T342+T345+T354</f>
        <v>27.383600000000001</v>
      </c>
      <c r="AR130" s="155" t="s">
        <v>80</v>
      </c>
      <c r="AT130" s="163" t="s">
        <v>72</v>
      </c>
      <c r="AU130" s="163" t="s">
        <v>73</v>
      </c>
      <c r="AY130" s="155" t="s">
        <v>185</v>
      </c>
      <c r="BK130" s="164">
        <f>BK131+BK253+BK257+BK294+BK329+BK342+BK345+BK354</f>
        <v>0</v>
      </c>
    </row>
    <row r="131" spans="1:65" s="12" customFormat="1" ht="22.9" customHeight="1">
      <c r="B131" s="154"/>
      <c r="D131" s="155" t="s">
        <v>72</v>
      </c>
      <c r="E131" s="165" t="s">
        <v>80</v>
      </c>
      <c r="F131" s="165" t="s">
        <v>186</v>
      </c>
      <c r="I131" s="157"/>
      <c r="J131" s="166">
        <f>BK131</f>
        <v>0</v>
      </c>
      <c r="L131" s="154"/>
      <c r="M131" s="159"/>
      <c r="N131" s="160"/>
      <c r="O131" s="160"/>
      <c r="P131" s="161">
        <f>SUM(P132:P252)</f>
        <v>0</v>
      </c>
      <c r="Q131" s="160"/>
      <c r="R131" s="161">
        <f>SUM(R132:R252)</f>
        <v>0.77035850000000006</v>
      </c>
      <c r="S131" s="160"/>
      <c r="T131" s="162">
        <f>SUM(T132:T252)</f>
        <v>27.383600000000001</v>
      </c>
      <c r="AR131" s="155" t="s">
        <v>80</v>
      </c>
      <c r="AT131" s="163" t="s">
        <v>72</v>
      </c>
      <c r="AU131" s="163" t="s">
        <v>80</v>
      </c>
      <c r="AY131" s="155" t="s">
        <v>185</v>
      </c>
      <c r="BK131" s="164">
        <f>SUM(BK132:BK252)</f>
        <v>0</v>
      </c>
    </row>
    <row r="132" spans="1:65" s="2" customFormat="1" ht="21.75" customHeight="1">
      <c r="A132" s="33"/>
      <c r="B132" s="167"/>
      <c r="C132" s="168" t="s">
        <v>80</v>
      </c>
      <c r="D132" s="168" t="s">
        <v>187</v>
      </c>
      <c r="E132" s="169" t="s">
        <v>1320</v>
      </c>
      <c r="F132" s="170" t="s">
        <v>1321</v>
      </c>
      <c r="G132" s="171" t="s">
        <v>190</v>
      </c>
      <c r="H132" s="172">
        <v>29.2</v>
      </c>
      <c r="I132" s="173"/>
      <c r="J132" s="174">
        <f>ROUND(I132*H132,2)</f>
        <v>0</v>
      </c>
      <c r="K132" s="170" t="s">
        <v>191</v>
      </c>
      <c r="L132" s="34"/>
      <c r="M132" s="175" t="s">
        <v>1</v>
      </c>
      <c r="N132" s="176" t="s">
        <v>38</v>
      </c>
      <c r="O132" s="59"/>
      <c r="P132" s="177">
        <f>O132*H132</f>
        <v>0</v>
      </c>
      <c r="Q132" s="177">
        <v>0</v>
      </c>
      <c r="R132" s="177">
        <f>Q132*H132</f>
        <v>0</v>
      </c>
      <c r="S132" s="177">
        <v>0.28999999999999998</v>
      </c>
      <c r="T132" s="178">
        <f>S132*H132</f>
        <v>8.468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79" t="s">
        <v>192</v>
      </c>
      <c r="AT132" s="179" t="s">
        <v>187</v>
      </c>
      <c r="AU132" s="179" t="s">
        <v>82</v>
      </c>
      <c r="AY132" s="18" t="s">
        <v>185</v>
      </c>
      <c r="BE132" s="180">
        <f>IF(N132="základní",J132,0)</f>
        <v>0</v>
      </c>
      <c r="BF132" s="180">
        <f>IF(N132="snížená",J132,0)</f>
        <v>0</v>
      </c>
      <c r="BG132" s="180">
        <f>IF(N132="zákl. přenesená",J132,0)</f>
        <v>0</v>
      </c>
      <c r="BH132" s="180">
        <f>IF(N132="sníž. přenesená",J132,0)</f>
        <v>0</v>
      </c>
      <c r="BI132" s="180">
        <f>IF(N132="nulová",J132,0)</f>
        <v>0</v>
      </c>
      <c r="BJ132" s="18" t="s">
        <v>80</v>
      </c>
      <c r="BK132" s="180">
        <f>ROUND(I132*H132,2)</f>
        <v>0</v>
      </c>
      <c r="BL132" s="18" t="s">
        <v>192</v>
      </c>
      <c r="BM132" s="179" t="s">
        <v>1322</v>
      </c>
    </row>
    <row r="133" spans="1:65" s="13" customFormat="1" ht="11.25">
      <c r="B133" s="181"/>
      <c r="D133" s="182" t="s">
        <v>194</v>
      </c>
      <c r="E133" s="183" t="s">
        <v>1</v>
      </c>
      <c r="F133" s="184" t="s">
        <v>200</v>
      </c>
      <c r="H133" s="183" t="s">
        <v>1</v>
      </c>
      <c r="I133" s="185"/>
      <c r="L133" s="181"/>
      <c r="M133" s="186"/>
      <c r="N133" s="187"/>
      <c r="O133" s="187"/>
      <c r="P133" s="187"/>
      <c r="Q133" s="187"/>
      <c r="R133" s="187"/>
      <c r="S133" s="187"/>
      <c r="T133" s="188"/>
      <c r="AT133" s="183" t="s">
        <v>194</v>
      </c>
      <c r="AU133" s="183" t="s">
        <v>82</v>
      </c>
      <c r="AV133" s="13" t="s">
        <v>80</v>
      </c>
      <c r="AW133" s="13" t="s">
        <v>30</v>
      </c>
      <c r="AX133" s="13" t="s">
        <v>73</v>
      </c>
      <c r="AY133" s="183" t="s">
        <v>185</v>
      </c>
    </row>
    <row r="134" spans="1:65" s="14" customFormat="1" ht="11.25">
      <c r="B134" s="189"/>
      <c r="D134" s="182" t="s">
        <v>194</v>
      </c>
      <c r="E134" s="190" t="s">
        <v>1</v>
      </c>
      <c r="F134" s="191" t="s">
        <v>1323</v>
      </c>
      <c r="H134" s="192">
        <v>29.2</v>
      </c>
      <c r="I134" s="193"/>
      <c r="L134" s="189"/>
      <c r="M134" s="194"/>
      <c r="N134" s="195"/>
      <c r="O134" s="195"/>
      <c r="P134" s="195"/>
      <c r="Q134" s="195"/>
      <c r="R134" s="195"/>
      <c r="S134" s="195"/>
      <c r="T134" s="196"/>
      <c r="AT134" s="190" t="s">
        <v>194</v>
      </c>
      <c r="AU134" s="190" t="s">
        <v>82</v>
      </c>
      <c r="AV134" s="14" t="s">
        <v>82</v>
      </c>
      <c r="AW134" s="14" t="s">
        <v>30</v>
      </c>
      <c r="AX134" s="14" t="s">
        <v>80</v>
      </c>
      <c r="AY134" s="190" t="s">
        <v>185</v>
      </c>
    </row>
    <row r="135" spans="1:65" s="2" customFormat="1" ht="21.75" customHeight="1">
      <c r="A135" s="33"/>
      <c r="B135" s="167"/>
      <c r="C135" s="168" t="s">
        <v>82</v>
      </c>
      <c r="D135" s="168" t="s">
        <v>187</v>
      </c>
      <c r="E135" s="169" t="s">
        <v>203</v>
      </c>
      <c r="F135" s="170" t="s">
        <v>204</v>
      </c>
      <c r="G135" s="171" t="s">
        <v>190</v>
      </c>
      <c r="H135" s="172">
        <v>15.36</v>
      </c>
      <c r="I135" s="173"/>
      <c r="J135" s="174">
        <f>ROUND(I135*H135,2)</f>
        <v>0</v>
      </c>
      <c r="K135" s="170" t="s">
        <v>191</v>
      </c>
      <c r="L135" s="34"/>
      <c r="M135" s="175" t="s">
        <v>1</v>
      </c>
      <c r="N135" s="176" t="s">
        <v>38</v>
      </c>
      <c r="O135" s="59"/>
      <c r="P135" s="177">
        <f>O135*H135</f>
        <v>0</v>
      </c>
      <c r="Q135" s="177">
        <v>0</v>
      </c>
      <c r="R135" s="177">
        <f>Q135*H135</f>
        <v>0</v>
      </c>
      <c r="S135" s="177">
        <v>0.44</v>
      </c>
      <c r="T135" s="178">
        <f>S135*H135</f>
        <v>6.7584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79" t="s">
        <v>192</v>
      </c>
      <c r="AT135" s="179" t="s">
        <v>187</v>
      </c>
      <c r="AU135" s="179" t="s">
        <v>82</v>
      </c>
      <c r="AY135" s="18" t="s">
        <v>185</v>
      </c>
      <c r="BE135" s="180">
        <f>IF(N135="základní",J135,0)</f>
        <v>0</v>
      </c>
      <c r="BF135" s="180">
        <f>IF(N135="snížená",J135,0)</f>
        <v>0</v>
      </c>
      <c r="BG135" s="180">
        <f>IF(N135="zákl. přenesená",J135,0)</f>
        <v>0</v>
      </c>
      <c r="BH135" s="180">
        <f>IF(N135="sníž. přenesená",J135,0)</f>
        <v>0</v>
      </c>
      <c r="BI135" s="180">
        <f>IF(N135="nulová",J135,0)</f>
        <v>0</v>
      </c>
      <c r="BJ135" s="18" t="s">
        <v>80</v>
      </c>
      <c r="BK135" s="180">
        <f>ROUND(I135*H135,2)</f>
        <v>0</v>
      </c>
      <c r="BL135" s="18" t="s">
        <v>192</v>
      </c>
      <c r="BM135" s="179" t="s">
        <v>1324</v>
      </c>
    </row>
    <row r="136" spans="1:65" s="13" customFormat="1" ht="11.25">
      <c r="B136" s="181"/>
      <c r="D136" s="182" t="s">
        <v>194</v>
      </c>
      <c r="E136" s="183" t="s">
        <v>1</v>
      </c>
      <c r="F136" s="184" t="s">
        <v>200</v>
      </c>
      <c r="H136" s="183" t="s">
        <v>1</v>
      </c>
      <c r="I136" s="185"/>
      <c r="L136" s="181"/>
      <c r="M136" s="186"/>
      <c r="N136" s="187"/>
      <c r="O136" s="187"/>
      <c r="P136" s="187"/>
      <c r="Q136" s="187"/>
      <c r="R136" s="187"/>
      <c r="S136" s="187"/>
      <c r="T136" s="188"/>
      <c r="AT136" s="183" t="s">
        <v>194</v>
      </c>
      <c r="AU136" s="183" t="s">
        <v>82</v>
      </c>
      <c r="AV136" s="13" t="s">
        <v>80</v>
      </c>
      <c r="AW136" s="13" t="s">
        <v>30</v>
      </c>
      <c r="AX136" s="13" t="s">
        <v>73</v>
      </c>
      <c r="AY136" s="183" t="s">
        <v>185</v>
      </c>
    </row>
    <row r="137" spans="1:65" s="14" customFormat="1" ht="11.25">
      <c r="B137" s="189"/>
      <c r="D137" s="182" t="s">
        <v>194</v>
      </c>
      <c r="E137" s="190" t="s">
        <v>1</v>
      </c>
      <c r="F137" s="191" t="s">
        <v>1325</v>
      </c>
      <c r="H137" s="192">
        <v>6.56</v>
      </c>
      <c r="I137" s="193"/>
      <c r="L137" s="189"/>
      <c r="M137" s="194"/>
      <c r="N137" s="195"/>
      <c r="O137" s="195"/>
      <c r="P137" s="195"/>
      <c r="Q137" s="195"/>
      <c r="R137" s="195"/>
      <c r="S137" s="195"/>
      <c r="T137" s="196"/>
      <c r="AT137" s="190" t="s">
        <v>194</v>
      </c>
      <c r="AU137" s="190" t="s">
        <v>82</v>
      </c>
      <c r="AV137" s="14" t="s">
        <v>82</v>
      </c>
      <c r="AW137" s="14" t="s">
        <v>30</v>
      </c>
      <c r="AX137" s="14" t="s">
        <v>73</v>
      </c>
      <c r="AY137" s="190" t="s">
        <v>185</v>
      </c>
    </row>
    <row r="138" spans="1:65" s="14" customFormat="1" ht="11.25">
      <c r="B138" s="189"/>
      <c r="D138" s="182" t="s">
        <v>194</v>
      </c>
      <c r="E138" s="190" t="s">
        <v>1</v>
      </c>
      <c r="F138" s="191" t="s">
        <v>1326</v>
      </c>
      <c r="H138" s="192">
        <v>8.8000000000000007</v>
      </c>
      <c r="I138" s="193"/>
      <c r="L138" s="189"/>
      <c r="M138" s="194"/>
      <c r="N138" s="195"/>
      <c r="O138" s="195"/>
      <c r="P138" s="195"/>
      <c r="Q138" s="195"/>
      <c r="R138" s="195"/>
      <c r="S138" s="195"/>
      <c r="T138" s="196"/>
      <c r="AT138" s="190" t="s">
        <v>194</v>
      </c>
      <c r="AU138" s="190" t="s">
        <v>82</v>
      </c>
      <c r="AV138" s="14" t="s">
        <v>82</v>
      </c>
      <c r="AW138" s="14" t="s">
        <v>30</v>
      </c>
      <c r="AX138" s="14" t="s">
        <v>73</v>
      </c>
      <c r="AY138" s="190" t="s">
        <v>185</v>
      </c>
    </row>
    <row r="139" spans="1:65" s="15" customFormat="1" ht="11.25">
      <c r="B139" s="197"/>
      <c r="D139" s="182" t="s">
        <v>194</v>
      </c>
      <c r="E139" s="198" t="s">
        <v>1</v>
      </c>
      <c r="F139" s="199" t="s">
        <v>146</v>
      </c>
      <c r="H139" s="200">
        <v>15.36</v>
      </c>
      <c r="I139" s="201"/>
      <c r="L139" s="197"/>
      <c r="M139" s="202"/>
      <c r="N139" s="203"/>
      <c r="O139" s="203"/>
      <c r="P139" s="203"/>
      <c r="Q139" s="203"/>
      <c r="R139" s="203"/>
      <c r="S139" s="203"/>
      <c r="T139" s="204"/>
      <c r="AT139" s="198" t="s">
        <v>194</v>
      </c>
      <c r="AU139" s="198" t="s">
        <v>82</v>
      </c>
      <c r="AV139" s="15" t="s">
        <v>192</v>
      </c>
      <c r="AW139" s="15" t="s">
        <v>30</v>
      </c>
      <c r="AX139" s="15" t="s">
        <v>80</v>
      </c>
      <c r="AY139" s="198" t="s">
        <v>185</v>
      </c>
    </row>
    <row r="140" spans="1:65" s="2" customFormat="1" ht="21.75" customHeight="1">
      <c r="A140" s="33"/>
      <c r="B140" s="167"/>
      <c r="C140" s="168" t="s">
        <v>202</v>
      </c>
      <c r="D140" s="168" t="s">
        <v>187</v>
      </c>
      <c r="E140" s="169" t="s">
        <v>209</v>
      </c>
      <c r="F140" s="170" t="s">
        <v>210</v>
      </c>
      <c r="G140" s="171" t="s">
        <v>190</v>
      </c>
      <c r="H140" s="172">
        <v>14.76</v>
      </c>
      <c r="I140" s="173"/>
      <c r="J140" s="174">
        <f>ROUND(I140*H140,2)</f>
        <v>0</v>
      </c>
      <c r="K140" s="170" t="s">
        <v>191</v>
      </c>
      <c r="L140" s="34"/>
      <c r="M140" s="175" t="s">
        <v>1</v>
      </c>
      <c r="N140" s="176" t="s">
        <v>38</v>
      </c>
      <c r="O140" s="59"/>
      <c r="P140" s="177">
        <f>O140*H140</f>
        <v>0</v>
      </c>
      <c r="Q140" s="177">
        <v>0</v>
      </c>
      <c r="R140" s="177">
        <f>Q140*H140</f>
        <v>0</v>
      </c>
      <c r="S140" s="177">
        <v>0.22</v>
      </c>
      <c r="T140" s="178">
        <f>S140*H140</f>
        <v>3.2471999999999999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9" t="s">
        <v>192</v>
      </c>
      <c r="AT140" s="179" t="s">
        <v>187</v>
      </c>
      <c r="AU140" s="179" t="s">
        <v>82</v>
      </c>
      <c r="AY140" s="18" t="s">
        <v>185</v>
      </c>
      <c r="BE140" s="180">
        <f>IF(N140="základní",J140,0)</f>
        <v>0</v>
      </c>
      <c r="BF140" s="180">
        <f>IF(N140="snížená",J140,0)</f>
        <v>0</v>
      </c>
      <c r="BG140" s="180">
        <f>IF(N140="zákl. přenesená",J140,0)</f>
        <v>0</v>
      </c>
      <c r="BH140" s="180">
        <f>IF(N140="sníž. přenesená",J140,0)</f>
        <v>0</v>
      </c>
      <c r="BI140" s="180">
        <f>IF(N140="nulová",J140,0)</f>
        <v>0</v>
      </c>
      <c r="BJ140" s="18" t="s">
        <v>80</v>
      </c>
      <c r="BK140" s="180">
        <f>ROUND(I140*H140,2)</f>
        <v>0</v>
      </c>
      <c r="BL140" s="18" t="s">
        <v>192</v>
      </c>
      <c r="BM140" s="179" t="s">
        <v>1327</v>
      </c>
    </row>
    <row r="141" spans="1:65" s="13" customFormat="1" ht="11.25">
      <c r="B141" s="181"/>
      <c r="D141" s="182" t="s">
        <v>194</v>
      </c>
      <c r="E141" s="183" t="s">
        <v>1</v>
      </c>
      <c r="F141" s="184" t="s">
        <v>200</v>
      </c>
      <c r="H141" s="183" t="s">
        <v>1</v>
      </c>
      <c r="I141" s="185"/>
      <c r="L141" s="181"/>
      <c r="M141" s="186"/>
      <c r="N141" s="187"/>
      <c r="O141" s="187"/>
      <c r="P141" s="187"/>
      <c r="Q141" s="187"/>
      <c r="R141" s="187"/>
      <c r="S141" s="187"/>
      <c r="T141" s="188"/>
      <c r="AT141" s="183" t="s">
        <v>194</v>
      </c>
      <c r="AU141" s="183" t="s">
        <v>82</v>
      </c>
      <c r="AV141" s="13" t="s">
        <v>80</v>
      </c>
      <c r="AW141" s="13" t="s">
        <v>30</v>
      </c>
      <c r="AX141" s="13" t="s">
        <v>73</v>
      </c>
      <c r="AY141" s="183" t="s">
        <v>185</v>
      </c>
    </row>
    <row r="142" spans="1:65" s="14" customFormat="1" ht="11.25">
      <c r="B142" s="189"/>
      <c r="D142" s="182" t="s">
        <v>194</v>
      </c>
      <c r="E142" s="190" t="s">
        <v>1</v>
      </c>
      <c r="F142" s="191" t="s">
        <v>1328</v>
      </c>
      <c r="H142" s="192">
        <v>14.76</v>
      </c>
      <c r="I142" s="193"/>
      <c r="L142" s="189"/>
      <c r="M142" s="194"/>
      <c r="N142" s="195"/>
      <c r="O142" s="195"/>
      <c r="P142" s="195"/>
      <c r="Q142" s="195"/>
      <c r="R142" s="195"/>
      <c r="S142" s="195"/>
      <c r="T142" s="196"/>
      <c r="AT142" s="190" t="s">
        <v>194</v>
      </c>
      <c r="AU142" s="190" t="s">
        <v>82</v>
      </c>
      <c r="AV142" s="14" t="s">
        <v>82</v>
      </c>
      <c r="AW142" s="14" t="s">
        <v>30</v>
      </c>
      <c r="AX142" s="14" t="s">
        <v>80</v>
      </c>
      <c r="AY142" s="190" t="s">
        <v>185</v>
      </c>
    </row>
    <row r="143" spans="1:65" s="2" customFormat="1" ht="21.75" customHeight="1">
      <c r="A143" s="33"/>
      <c r="B143" s="167"/>
      <c r="C143" s="168" t="s">
        <v>192</v>
      </c>
      <c r="D143" s="168" t="s">
        <v>187</v>
      </c>
      <c r="E143" s="169" t="s">
        <v>1329</v>
      </c>
      <c r="F143" s="170" t="s">
        <v>1330</v>
      </c>
      <c r="G143" s="171" t="s">
        <v>190</v>
      </c>
      <c r="H143" s="172">
        <v>19.8</v>
      </c>
      <c r="I143" s="173"/>
      <c r="J143" s="174">
        <f>ROUND(I143*H143,2)</f>
        <v>0</v>
      </c>
      <c r="K143" s="170" t="s">
        <v>191</v>
      </c>
      <c r="L143" s="34"/>
      <c r="M143" s="175" t="s">
        <v>1</v>
      </c>
      <c r="N143" s="176" t="s">
        <v>38</v>
      </c>
      <c r="O143" s="59"/>
      <c r="P143" s="177">
        <f>O143*H143</f>
        <v>0</v>
      </c>
      <c r="Q143" s="177">
        <v>0</v>
      </c>
      <c r="R143" s="177">
        <f>Q143*H143</f>
        <v>0</v>
      </c>
      <c r="S143" s="177">
        <v>0.45</v>
      </c>
      <c r="T143" s="178">
        <f>S143*H143</f>
        <v>8.91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79" t="s">
        <v>192</v>
      </c>
      <c r="AT143" s="179" t="s">
        <v>187</v>
      </c>
      <c r="AU143" s="179" t="s">
        <v>82</v>
      </c>
      <c r="AY143" s="18" t="s">
        <v>185</v>
      </c>
      <c r="BE143" s="180">
        <f>IF(N143="základní",J143,0)</f>
        <v>0</v>
      </c>
      <c r="BF143" s="180">
        <f>IF(N143="snížená",J143,0)</f>
        <v>0</v>
      </c>
      <c r="BG143" s="180">
        <f>IF(N143="zákl. přenesená",J143,0)</f>
        <v>0</v>
      </c>
      <c r="BH143" s="180">
        <f>IF(N143="sníž. přenesená",J143,0)</f>
        <v>0</v>
      </c>
      <c r="BI143" s="180">
        <f>IF(N143="nulová",J143,0)</f>
        <v>0</v>
      </c>
      <c r="BJ143" s="18" t="s">
        <v>80</v>
      </c>
      <c r="BK143" s="180">
        <f>ROUND(I143*H143,2)</f>
        <v>0</v>
      </c>
      <c r="BL143" s="18" t="s">
        <v>192</v>
      </c>
      <c r="BM143" s="179" t="s">
        <v>1331</v>
      </c>
    </row>
    <row r="144" spans="1:65" s="13" customFormat="1" ht="11.25">
      <c r="B144" s="181"/>
      <c r="D144" s="182" t="s">
        <v>194</v>
      </c>
      <c r="E144" s="183" t="s">
        <v>1</v>
      </c>
      <c r="F144" s="184" t="s">
        <v>200</v>
      </c>
      <c r="H144" s="183" t="s">
        <v>1</v>
      </c>
      <c r="I144" s="185"/>
      <c r="L144" s="181"/>
      <c r="M144" s="186"/>
      <c r="N144" s="187"/>
      <c r="O144" s="187"/>
      <c r="P144" s="187"/>
      <c r="Q144" s="187"/>
      <c r="R144" s="187"/>
      <c r="S144" s="187"/>
      <c r="T144" s="188"/>
      <c r="AT144" s="183" t="s">
        <v>194</v>
      </c>
      <c r="AU144" s="183" t="s">
        <v>82</v>
      </c>
      <c r="AV144" s="13" t="s">
        <v>80</v>
      </c>
      <c r="AW144" s="13" t="s">
        <v>30</v>
      </c>
      <c r="AX144" s="13" t="s">
        <v>73</v>
      </c>
      <c r="AY144" s="183" t="s">
        <v>185</v>
      </c>
    </row>
    <row r="145" spans="1:65" s="14" customFormat="1" ht="11.25">
      <c r="B145" s="189"/>
      <c r="D145" s="182" t="s">
        <v>194</v>
      </c>
      <c r="E145" s="190" t="s">
        <v>1</v>
      </c>
      <c r="F145" s="191" t="s">
        <v>1332</v>
      </c>
      <c r="H145" s="192">
        <v>19.8</v>
      </c>
      <c r="I145" s="193"/>
      <c r="L145" s="189"/>
      <c r="M145" s="194"/>
      <c r="N145" s="195"/>
      <c r="O145" s="195"/>
      <c r="P145" s="195"/>
      <c r="Q145" s="195"/>
      <c r="R145" s="195"/>
      <c r="S145" s="195"/>
      <c r="T145" s="196"/>
      <c r="AT145" s="190" t="s">
        <v>194</v>
      </c>
      <c r="AU145" s="190" t="s">
        <v>82</v>
      </c>
      <c r="AV145" s="14" t="s">
        <v>82</v>
      </c>
      <c r="AW145" s="14" t="s">
        <v>30</v>
      </c>
      <c r="AX145" s="14" t="s">
        <v>80</v>
      </c>
      <c r="AY145" s="190" t="s">
        <v>185</v>
      </c>
    </row>
    <row r="146" spans="1:65" s="2" customFormat="1" ht="21.75" customHeight="1">
      <c r="A146" s="33"/>
      <c r="B146" s="167"/>
      <c r="C146" s="168" t="s">
        <v>104</v>
      </c>
      <c r="D146" s="168" t="s">
        <v>187</v>
      </c>
      <c r="E146" s="169" t="s">
        <v>223</v>
      </c>
      <c r="F146" s="170" t="s">
        <v>224</v>
      </c>
      <c r="G146" s="171" t="s">
        <v>225</v>
      </c>
      <c r="H146" s="172">
        <v>23</v>
      </c>
      <c r="I146" s="173"/>
      <c r="J146" s="174">
        <f>ROUND(I146*H146,2)</f>
        <v>0</v>
      </c>
      <c r="K146" s="170" t="s">
        <v>191</v>
      </c>
      <c r="L146" s="34"/>
      <c r="M146" s="175" t="s">
        <v>1</v>
      </c>
      <c r="N146" s="176" t="s">
        <v>38</v>
      </c>
      <c r="O146" s="59"/>
      <c r="P146" s="177">
        <f>O146*H146</f>
        <v>0</v>
      </c>
      <c r="Q146" s="177">
        <v>0</v>
      </c>
      <c r="R146" s="177">
        <f>Q146*H146</f>
        <v>0</v>
      </c>
      <c r="S146" s="177">
        <v>0</v>
      </c>
      <c r="T146" s="178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79" t="s">
        <v>192</v>
      </c>
      <c r="AT146" s="179" t="s">
        <v>187</v>
      </c>
      <c r="AU146" s="179" t="s">
        <v>82</v>
      </c>
      <c r="AY146" s="18" t="s">
        <v>185</v>
      </c>
      <c r="BE146" s="180">
        <f>IF(N146="základní",J146,0)</f>
        <v>0</v>
      </c>
      <c r="BF146" s="180">
        <f>IF(N146="snížená",J146,0)</f>
        <v>0</v>
      </c>
      <c r="BG146" s="180">
        <f>IF(N146="zákl. přenesená",J146,0)</f>
        <v>0</v>
      </c>
      <c r="BH146" s="180">
        <f>IF(N146="sníž. přenesená",J146,0)</f>
        <v>0</v>
      </c>
      <c r="BI146" s="180">
        <f>IF(N146="nulová",J146,0)</f>
        <v>0</v>
      </c>
      <c r="BJ146" s="18" t="s">
        <v>80</v>
      </c>
      <c r="BK146" s="180">
        <f>ROUND(I146*H146,2)</f>
        <v>0</v>
      </c>
      <c r="BL146" s="18" t="s">
        <v>192</v>
      </c>
      <c r="BM146" s="179" t="s">
        <v>1333</v>
      </c>
    </row>
    <row r="147" spans="1:65" s="13" customFormat="1" ht="11.25">
      <c r="B147" s="181"/>
      <c r="D147" s="182" t="s">
        <v>194</v>
      </c>
      <c r="E147" s="183" t="s">
        <v>1</v>
      </c>
      <c r="F147" s="184" t="s">
        <v>1245</v>
      </c>
      <c r="H147" s="183" t="s">
        <v>1</v>
      </c>
      <c r="I147" s="185"/>
      <c r="L147" s="181"/>
      <c r="M147" s="186"/>
      <c r="N147" s="187"/>
      <c r="O147" s="187"/>
      <c r="P147" s="187"/>
      <c r="Q147" s="187"/>
      <c r="R147" s="187"/>
      <c r="S147" s="187"/>
      <c r="T147" s="188"/>
      <c r="AT147" s="183" t="s">
        <v>194</v>
      </c>
      <c r="AU147" s="183" t="s">
        <v>82</v>
      </c>
      <c r="AV147" s="13" t="s">
        <v>80</v>
      </c>
      <c r="AW147" s="13" t="s">
        <v>30</v>
      </c>
      <c r="AX147" s="13" t="s">
        <v>73</v>
      </c>
      <c r="AY147" s="183" t="s">
        <v>185</v>
      </c>
    </row>
    <row r="148" spans="1:65" s="14" customFormat="1" ht="11.25">
      <c r="B148" s="189"/>
      <c r="D148" s="182" t="s">
        <v>194</v>
      </c>
      <c r="E148" s="190" t="s">
        <v>1</v>
      </c>
      <c r="F148" s="191" t="s">
        <v>116</v>
      </c>
      <c r="H148" s="192">
        <v>23</v>
      </c>
      <c r="I148" s="193"/>
      <c r="L148" s="189"/>
      <c r="M148" s="194"/>
      <c r="N148" s="195"/>
      <c r="O148" s="195"/>
      <c r="P148" s="195"/>
      <c r="Q148" s="195"/>
      <c r="R148" s="195"/>
      <c r="S148" s="195"/>
      <c r="T148" s="196"/>
      <c r="AT148" s="190" t="s">
        <v>194</v>
      </c>
      <c r="AU148" s="190" t="s">
        <v>82</v>
      </c>
      <c r="AV148" s="14" t="s">
        <v>82</v>
      </c>
      <c r="AW148" s="14" t="s">
        <v>30</v>
      </c>
      <c r="AX148" s="14" t="s">
        <v>80</v>
      </c>
      <c r="AY148" s="190" t="s">
        <v>185</v>
      </c>
    </row>
    <row r="149" spans="1:65" s="2" customFormat="1" ht="21.75" customHeight="1">
      <c r="A149" s="33"/>
      <c r="B149" s="167"/>
      <c r="C149" s="168" t="s">
        <v>217</v>
      </c>
      <c r="D149" s="168" t="s">
        <v>187</v>
      </c>
      <c r="E149" s="169" t="s">
        <v>231</v>
      </c>
      <c r="F149" s="170" t="s">
        <v>232</v>
      </c>
      <c r="G149" s="171" t="s">
        <v>233</v>
      </c>
      <c r="H149" s="172">
        <v>2.2999999999999998</v>
      </c>
      <c r="I149" s="173"/>
      <c r="J149" s="174">
        <f>ROUND(I149*H149,2)</f>
        <v>0</v>
      </c>
      <c r="K149" s="170" t="s">
        <v>191</v>
      </c>
      <c r="L149" s="34"/>
      <c r="M149" s="175" t="s">
        <v>1</v>
      </c>
      <c r="N149" s="176" t="s">
        <v>38</v>
      </c>
      <c r="O149" s="59"/>
      <c r="P149" s="177">
        <f>O149*H149</f>
        <v>0</v>
      </c>
      <c r="Q149" s="177">
        <v>0</v>
      </c>
      <c r="R149" s="177">
        <f>Q149*H149</f>
        <v>0</v>
      </c>
      <c r="S149" s="177">
        <v>0</v>
      </c>
      <c r="T149" s="178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79" t="s">
        <v>192</v>
      </c>
      <c r="AT149" s="179" t="s">
        <v>187</v>
      </c>
      <c r="AU149" s="179" t="s">
        <v>82</v>
      </c>
      <c r="AY149" s="18" t="s">
        <v>185</v>
      </c>
      <c r="BE149" s="180">
        <f>IF(N149="základní",J149,0)</f>
        <v>0</v>
      </c>
      <c r="BF149" s="180">
        <f>IF(N149="snížená",J149,0)</f>
        <v>0</v>
      </c>
      <c r="BG149" s="180">
        <f>IF(N149="zákl. přenesená",J149,0)</f>
        <v>0</v>
      </c>
      <c r="BH149" s="180">
        <f>IF(N149="sníž. přenesená",J149,0)</f>
        <v>0</v>
      </c>
      <c r="BI149" s="180">
        <f>IF(N149="nulová",J149,0)</f>
        <v>0</v>
      </c>
      <c r="BJ149" s="18" t="s">
        <v>80</v>
      </c>
      <c r="BK149" s="180">
        <f>ROUND(I149*H149,2)</f>
        <v>0</v>
      </c>
      <c r="BL149" s="18" t="s">
        <v>192</v>
      </c>
      <c r="BM149" s="179" t="s">
        <v>1334</v>
      </c>
    </row>
    <row r="150" spans="1:65" s="13" customFormat="1" ht="11.25">
      <c r="B150" s="181"/>
      <c r="D150" s="182" t="s">
        <v>194</v>
      </c>
      <c r="E150" s="183" t="s">
        <v>1</v>
      </c>
      <c r="F150" s="184" t="s">
        <v>1245</v>
      </c>
      <c r="H150" s="183" t="s">
        <v>1</v>
      </c>
      <c r="I150" s="185"/>
      <c r="L150" s="181"/>
      <c r="M150" s="186"/>
      <c r="N150" s="187"/>
      <c r="O150" s="187"/>
      <c r="P150" s="187"/>
      <c r="Q150" s="187"/>
      <c r="R150" s="187"/>
      <c r="S150" s="187"/>
      <c r="T150" s="188"/>
      <c r="AT150" s="183" t="s">
        <v>194</v>
      </c>
      <c r="AU150" s="183" t="s">
        <v>82</v>
      </c>
      <c r="AV150" s="13" t="s">
        <v>80</v>
      </c>
      <c r="AW150" s="13" t="s">
        <v>30</v>
      </c>
      <c r="AX150" s="13" t="s">
        <v>73</v>
      </c>
      <c r="AY150" s="183" t="s">
        <v>185</v>
      </c>
    </row>
    <row r="151" spans="1:65" s="14" customFormat="1" ht="11.25">
      <c r="B151" s="189"/>
      <c r="D151" s="182" t="s">
        <v>194</v>
      </c>
      <c r="E151" s="190" t="s">
        <v>1</v>
      </c>
      <c r="F151" s="191" t="s">
        <v>1335</v>
      </c>
      <c r="H151" s="192">
        <v>2.2999999999999998</v>
      </c>
      <c r="I151" s="193"/>
      <c r="L151" s="189"/>
      <c r="M151" s="194"/>
      <c r="N151" s="195"/>
      <c r="O151" s="195"/>
      <c r="P151" s="195"/>
      <c r="Q151" s="195"/>
      <c r="R151" s="195"/>
      <c r="S151" s="195"/>
      <c r="T151" s="196"/>
      <c r="AT151" s="190" t="s">
        <v>194</v>
      </c>
      <c r="AU151" s="190" t="s">
        <v>82</v>
      </c>
      <c r="AV151" s="14" t="s">
        <v>82</v>
      </c>
      <c r="AW151" s="14" t="s">
        <v>30</v>
      </c>
      <c r="AX151" s="14" t="s">
        <v>80</v>
      </c>
      <c r="AY151" s="190" t="s">
        <v>185</v>
      </c>
    </row>
    <row r="152" spans="1:65" s="2" customFormat="1" ht="21.75" customHeight="1">
      <c r="A152" s="33"/>
      <c r="B152" s="167"/>
      <c r="C152" s="168" t="s">
        <v>222</v>
      </c>
      <c r="D152" s="168" t="s">
        <v>187</v>
      </c>
      <c r="E152" s="169" t="s">
        <v>239</v>
      </c>
      <c r="F152" s="170" t="s">
        <v>240</v>
      </c>
      <c r="G152" s="171" t="s">
        <v>220</v>
      </c>
      <c r="H152" s="172">
        <v>7.2</v>
      </c>
      <c r="I152" s="173"/>
      <c r="J152" s="174">
        <f>ROUND(I152*H152,2)</f>
        <v>0</v>
      </c>
      <c r="K152" s="170" t="s">
        <v>191</v>
      </c>
      <c r="L152" s="34"/>
      <c r="M152" s="175" t="s">
        <v>1</v>
      </c>
      <c r="N152" s="176" t="s">
        <v>38</v>
      </c>
      <c r="O152" s="59"/>
      <c r="P152" s="177">
        <f>O152*H152</f>
        <v>0</v>
      </c>
      <c r="Q152" s="177">
        <v>8.6800000000000002E-3</v>
      </c>
      <c r="R152" s="177">
        <f>Q152*H152</f>
        <v>6.2496000000000003E-2</v>
      </c>
      <c r="S152" s="177">
        <v>0</v>
      </c>
      <c r="T152" s="178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79" t="s">
        <v>192</v>
      </c>
      <c r="AT152" s="179" t="s">
        <v>187</v>
      </c>
      <c r="AU152" s="179" t="s">
        <v>82</v>
      </c>
      <c r="AY152" s="18" t="s">
        <v>185</v>
      </c>
      <c r="BE152" s="180">
        <f>IF(N152="základní",J152,0)</f>
        <v>0</v>
      </c>
      <c r="BF152" s="180">
        <f>IF(N152="snížená",J152,0)</f>
        <v>0</v>
      </c>
      <c r="BG152" s="180">
        <f>IF(N152="zákl. přenesená",J152,0)</f>
        <v>0</v>
      </c>
      <c r="BH152" s="180">
        <f>IF(N152="sníž. přenesená",J152,0)</f>
        <v>0</v>
      </c>
      <c r="BI152" s="180">
        <f>IF(N152="nulová",J152,0)</f>
        <v>0</v>
      </c>
      <c r="BJ152" s="18" t="s">
        <v>80</v>
      </c>
      <c r="BK152" s="180">
        <f>ROUND(I152*H152,2)</f>
        <v>0</v>
      </c>
      <c r="BL152" s="18" t="s">
        <v>192</v>
      </c>
      <c r="BM152" s="179" t="s">
        <v>1336</v>
      </c>
    </row>
    <row r="153" spans="1:65" s="13" customFormat="1" ht="11.25">
      <c r="B153" s="181"/>
      <c r="D153" s="182" t="s">
        <v>194</v>
      </c>
      <c r="E153" s="183" t="s">
        <v>1</v>
      </c>
      <c r="F153" s="184" t="s">
        <v>1245</v>
      </c>
      <c r="H153" s="183" t="s">
        <v>1</v>
      </c>
      <c r="I153" s="185"/>
      <c r="L153" s="181"/>
      <c r="M153" s="186"/>
      <c r="N153" s="187"/>
      <c r="O153" s="187"/>
      <c r="P153" s="187"/>
      <c r="Q153" s="187"/>
      <c r="R153" s="187"/>
      <c r="S153" s="187"/>
      <c r="T153" s="188"/>
      <c r="AT153" s="183" t="s">
        <v>194</v>
      </c>
      <c r="AU153" s="183" t="s">
        <v>82</v>
      </c>
      <c r="AV153" s="13" t="s">
        <v>80</v>
      </c>
      <c r="AW153" s="13" t="s">
        <v>30</v>
      </c>
      <c r="AX153" s="13" t="s">
        <v>73</v>
      </c>
      <c r="AY153" s="183" t="s">
        <v>185</v>
      </c>
    </row>
    <row r="154" spans="1:65" s="14" customFormat="1" ht="11.25">
      <c r="B154" s="189"/>
      <c r="D154" s="182" t="s">
        <v>194</v>
      </c>
      <c r="E154" s="190" t="s">
        <v>1</v>
      </c>
      <c r="F154" s="191" t="s">
        <v>1337</v>
      </c>
      <c r="H154" s="192">
        <v>7.2</v>
      </c>
      <c r="I154" s="193"/>
      <c r="L154" s="189"/>
      <c r="M154" s="194"/>
      <c r="N154" s="195"/>
      <c r="O154" s="195"/>
      <c r="P154" s="195"/>
      <c r="Q154" s="195"/>
      <c r="R154" s="195"/>
      <c r="S154" s="195"/>
      <c r="T154" s="196"/>
      <c r="AT154" s="190" t="s">
        <v>194</v>
      </c>
      <c r="AU154" s="190" t="s">
        <v>82</v>
      </c>
      <c r="AV154" s="14" t="s">
        <v>82</v>
      </c>
      <c r="AW154" s="14" t="s">
        <v>30</v>
      </c>
      <c r="AX154" s="14" t="s">
        <v>80</v>
      </c>
      <c r="AY154" s="190" t="s">
        <v>185</v>
      </c>
    </row>
    <row r="155" spans="1:65" s="2" customFormat="1" ht="21.75" customHeight="1">
      <c r="A155" s="33"/>
      <c r="B155" s="167"/>
      <c r="C155" s="168" t="s">
        <v>230</v>
      </c>
      <c r="D155" s="168" t="s">
        <v>187</v>
      </c>
      <c r="E155" s="169" t="s">
        <v>254</v>
      </c>
      <c r="F155" s="170" t="s">
        <v>255</v>
      </c>
      <c r="G155" s="171" t="s">
        <v>220</v>
      </c>
      <c r="H155" s="172">
        <v>1.6</v>
      </c>
      <c r="I155" s="173"/>
      <c r="J155" s="174">
        <f>ROUND(I155*H155,2)</f>
        <v>0</v>
      </c>
      <c r="K155" s="170" t="s">
        <v>191</v>
      </c>
      <c r="L155" s="34"/>
      <c r="M155" s="175" t="s">
        <v>1</v>
      </c>
      <c r="N155" s="176" t="s">
        <v>38</v>
      </c>
      <c r="O155" s="59"/>
      <c r="P155" s="177">
        <f>O155*H155</f>
        <v>0</v>
      </c>
      <c r="Q155" s="177">
        <v>3.6900000000000002E-2</v>
      </c>
      <c r="R155" s="177">
        <f>Q155*H155</f>
        <v>5.9040000000000009E-2</v>
      </c>
      <c r="S155" s="177">
        <v>0</v>
      </c>
      <c r="T155" s="178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79" t="s">
        <v>192</v>
      </c>
      <c r="AT155" s="179" t="s">
        <v>187</v>
      </c>
      <c r="AU155" s="179" t="s">
        <v>82</v>
      </c>
      <c r="AY155" s="18" t="s">
        <v>185</v>
      </c>
      <c r="BE155" s="180">
        <f>IF(N155="základní",J155,0)</f>
        <v>0</v>
      </c>
      <c r="BF155" s="180">
        <f>IF(N155="snížená",J155,0)</f>
        <v>0</v>
      </c>
      <c r="BG155" s="180">
        <f>IF(N155="zákl. přenesená",J155,0)</f>
        <v>0</v>
      </c>
      <c r="BH155" s="180">
        <f>IF(N155="sníž. přenesená",J155,0)</f>
        <v>0</v>
      </c>
      <c r="BI155" s="180">
        <f>IF(N155="nulová",J155,0)</f>
        <v>0</v>
      </c>
      <c r="BJ155" s="18" t="s">
        <v>80</v>
      </c>
      <c r="BK155" s="180">
        <f>ROUND(I155*H155,2)</f>
        <v>0</v>
      </c>
      <c r="BL155" s="18" t="s">
        <v>192</v>
      </c>
      <c r="BM155" s="179" t="s">
        <v>1338</v>
      </c>
    </row>
    <row r="156" spans="1:65" s="13" customFormat="1" ht="11.25">
      <c r="B156" s="181"/>
      <c r="D156" s="182" t="s">
        <v>194</v>
      </c>
      <c r="E156" s="183" t="s">
        <v>1</v>
      </c>
      <c r="F156" s="184" t="s">
        <v>1245</v>
      </c>
      <c r="H156" s="183" t="s">
        <v>1</v>
      </c>
      <c r="I156" s="185"/>
      <c r="L156" s="181"/>
      <c r="M156" s="186"/>
      <c r="N156" s="187"/>
      <c r="O156" s="187"/>
      <c r="P156" s="187"/>
      <c r="Q156" s="187"/>
      <c r="R156" s="187"/>
      <c r="S156" s="187"/>
      <c r="T156" s="188"/>
      <c r="AT156" s="183" t="s">
        <v>194</v>
      </c>
      <c r="AU156" s="183" t="s">
        <v>82</v>
      </c>
      <c r="AV156" s="13" t="s">
        <v>80</v>
      </c>
      <c r="AW156" s="13" t="s">
        <v>30</v>
      </c>
      <c r="AX156" s="13" t="s">
        <v>73</v>
      </c>
      <c r="AY156" s="183" t="s">
        <v>185</v>
      </c>
    </row>
    <row r="157" spans="1:65" s="14" customFormat="1" ht="11.25">
      <c r="B157" s="189"/>
      <c r="D157" s="182" t="s">
        <v>194</v>
      </c>
      <c r="E157" s="190" t="s">
        <v>1</v>
      </c>
      <c r="F157" s="191" t="s">
        <v>1339</v>
      </c>
      <c r="H157" s="192">
        <v>1.6</v>
      </c>
      <c r="I157" s="193"/>
      <c r="L157" s="189"/>
      <c r="M157" s="194"/>
      <c r="N157" s="195"/>
      <c r="O157" s="195"/>
      <c r="P157" s="195"/>
      <c r="Q157" s="195"/>
      <c r="R157" s="195"/>
      <c r="S157" s="195"/>
      <c r="T157" s="196"/>
      <c r="AT157" s="190" t="s">
        <v>194</v>
      </c>
      <c r="AU157" s="190" t="s">
        <v>82</v>
      </c>
      <c r="AV157" s="14" t="s">
        <v>82</v>
      </c>
      <c r="AW157" s="14" t="s">
        <v>30</v>
      </c>
      <c r="AX157" s="14" t="s">
        <v>80</v>
      </c>
      <c r="AY157" s="190" t="s">
        <v>185</v>
      </c>
    </row>
    <row r="158" spans="1:65" s="2" customFormat="1" ht="21.75" customHeight="1">
      <c r="A158" s="33"/>
      <c r="B158" s="167"/>
      <c r="C158" s="168" t="s">
        <v>238</v>
      </c>
      <c r="D158" s="168" t="s">
        <v>187</v>
      </c>
      <c r="E158" s="169" t="s">
        <v>260</v>
      </c>
      <c r="F158" s="170" t="s">
        <v>261</v>
      </c>
      <c r="G158" s="171" t="s">
        <v>262</v>
      </c>
      <c r="H158" s="172">
        <v>25.76</v>
      </c>
      <c r="I158" s="173"/>
      <c r="J158" s="174">
        <f>ROUND(I158*H158,2)</f>
        <v>0</v>
      </c>
      <c r="K158" s="170" t="s">
        <v>191</v>
      </c>
      <c r="L158" s="34"/>
      <c r="M158" s="175" t="s">
        <v>1</v>
      </c>
      <c r="N158" s="176" t="s">
        <v>38</v>
      </c>
      <c r="O158" s="59"/>
      <c r="P158" s="177">
        <f>O158*H158</f>
        <v>0</v>
      </c>
      <c r="Q158" s="177">
        <v>0</v>
      </c>
      <c r="R158" s="177">
        <f>Q158*H158</f>
        <v>0</v>
      </c>
      <c r="S158" s="177">
        <v>0</v>
      </c>
      <c r="T158" s="17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79" t="s">
        <v>192</v>
      </c>
      <c r="AT158" s="179" t="s">
        <v>187</v>
      </c>
      <c r="AU158" s="179" t="s">
        <v>82</v>
      </c>
      <c r="AY158" s="18" t="s">
        <v>185</v>
      </c>
      <c r="BE158" s="180">
        <f>IF(N158="základní",J158,0)</f>
        <v>0</v>
      </c>
      <c r="BF158" s="180">
        <f>IF(N158="snížená",J158,0)</f>
        <v>0</v>
      </c>
      <c r="BG158" s="180">
        <f>IF(N158="zákl. přenesená",J158,0)</f>
        <v>0</v>
      </c>
      <c r="BH158" s="180">
        <f>IF(N158="sníž. přenesená",J158,0)</f>
        <v>0</v>
      </c>
      <c r="BI158" s="180">
        <f>IF(N158="nulová",J158,0)</f>
        <v>0</v>
      </c>
      <c r="BJ158" s="18" t="s">
        <v>80</v>
      </c>
      <c r="BK158" s="180">
        <f>ROUND(I158*H158,2)</f>
        <v>0</v>
      </c>
      <c r="BL158" s="18" t="s">
        <v>192</v>
      </c>
      <c r="BM158" s="179" t="s">
        <v>1340</v>
      </c>
    </row>
    <row r="159" spans="1:65" s="13" customFormat="1" ht="11.25">
      <c r="B159" s="181"/>
      <c r="D159" s="182" t="s">
        <v>194</v>
      </c>
      <c r="E159" s="183" t="s">
        <v>1</v>
      </c>
      <c r="F159" s="184" t="s">
        <v>1245</v>
      </c>
      <c r="H159" s="183" t="s">
        <v>1</v>
      </c>
      <c r="I159" s="185"/>
      <c r="L159" s="181"/>
      <c r="M159" s="186"/>
      <c r="N159" s="187"/>
      <c r="O159" s="187"/>
      <c r="P159" s="187"/>
      <c r="Q159" s="187"/>
      <c r="R159" s="187"/>
      <c r="S159" s="187"/>
      <c r="T159" s="188"/>
      <c r="AT159" s="183" t="s">
        <v>194</v>
      </c>
      <c r="AU159" s="183" t="s">
        <v>82</v>
      </c>
      <c r="AV159" s="13" t="s">
        <v>80</v>
      </c>
      <c r="AW159" s="13" t="s">
        <v>30</v>
      </c>
      <c r="AX159" s="13" t="s">
        <v>73</v>
      </c>
      <c r="AY159" s="183" t="s">
        <v>185</v>
      </c>
    </row>
    <row r="160" spans="1:65" s="14" customFormat="1" ht="11.25">
      <c r="B160" s="189"/>
      <c r="D160" s="182" t="s">
        <v>194</v>
      </c>
      <c r="E160" s="190" t="s">
        <v>1</v>
      </c>
      <c r="F160" s="191" t="s">
        <v>1341</v>
      </c>
      <c r="H160" s="192">
        <v>25.76</v>
      </c>
      <c r="I160" s="193"/>
      <c r="L160" s="189"/>
      <c r="M160" s="194"/>
      <c r="N160" s="195"/>
      <c r="O160" s="195"/>
      <c r="P160" s="195"/>
      <c r="Q160" s="195"/>
      <c r="R160" s="195"/>
      <c r="S160" s="195"/>
      <c r="T160" s="196"/>
      <c r="AT160" s="190" t="s">
        <v>194</v>
      </c>
      <c r="AU160" s="190" t="s">
        <v>82</v>
      </c>
      <c r="AV160" s="14" t="s">
        <v>82</v>
      </c>
      <c r="AW160" s="14" t="s">
        <v>30</v>
      </c>
      <c r="AX160" s="14" t="s">
        <v>80</v>
      </c>
      <c r="AY160" s="190" t="s">
        <v>185</v>
      </c>
    </row>
    <row r="161" spans="1:65" s="2" customFormat="1" ht="21.75" customHeight="1">
      <c r="A161" s="33"/>
      <c r="B161" s="167"/>
      <c r="C161" s="168" t="s">
        <v>243</v>
      </c>
      <c r="D161" s="168" t="s">
        <v>187</v>
      </c>
      <c r="E161" s="169" t="s">
        <v>267</v>
      </c>
      <c r="F161" s="170" t="s">
        <v>268</v>
      </c>
      <c r="G161" s="171" t="s">
        <v>262</v>
      </c>
      <c r="H161" s="172">
        <v>84.688000000000002</v>
      </c>
      <c r="I161" s="173"/>
      <c r="J161" s="174">
        <f>ROUND(I161*H161,2)</f>
        <v>0</v>
      </c>
      <c r="K161" s="170" t="s">
        <v>191</v>
      </c>
      <c r="L161" s="34"/>
      <c r="M161" s="175" t="s">
        <v>1</v>
      </c>
      <c r="N161" s="176" t="s">
        <v>38</v>
      </c>
      <c r="O161" s="59"/>
      <c r="P161" s="177">
        <f>O161*H161</f>
        <v>0</v>
      </c>
      <c r="Q161" s="177">
        <v>0</v>
      </c>
      <c r="R161" s="177">
        <f>Q161*H161</f>
        <v>0</v>
      </c>
      <c r="S161" s="177">
        <v>0</v>
      </c>
      <c r="T161" s="178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79" t="s">
        <v>192</v>
      </c>
      <c r="AT161" s="179" t="s">
        <v>187</v>
      </c>
      <c r="AU161" s="179" t="s">
        <v>82</v>
      </c>
      <c r="AY161" s="18" t="s">
        <v>185</v>
      </c>
      <c r="BE161" s="180">
        <f>IF(N161="základní",J161,0)</f>
        <v>0</v>
      </c>
      <c r="BF161" s="180">
        <f>IF(N161="snížená",J161,0)</f>
        <v>0</v>
      </c>
      <c r="BG161" s="180">
        <f>IF(N161="zákl. přenesená",J161,0)</f>
        <v>0</v>
      </c>
      <c r="BH161" s="180">
        <f>IF(N161="sníž. přenesená",J161,0)</f>
        <v>0</v>
      </c>
      <c r="BI161" s="180">
        <f>IF(N161="nulová",J161,0)</f>
        <v>0</v>
      </c>
      <c r="BJ161" s="18" t="s">
        <v>80</v>
      </c>
      <c r="BK161" s="180">
        <f>ROUND(I161*H161,2)</f>
        <v>0</v>
      </c>
      <c r="BL161" s="18" t="s">
        <v>192</v>
      </c>
      <c r="BM161" s="179" t="s">
        <v>1342</v>
      </c>
    </row>
    <row r="162" spans="1:65" s="13" customFormat="1" ht="11.25">
      <c r="B162" s="181"/>
      <c r="D162" s="182" t="s">
        <v>194</v>
      </c>
      <c r="E162" s="183" t="s">
        <v>1</v>
      </c>
      <c r="F162" s="184" t="s">
        <v>235</v>
      </c>
      <c r="H162" s="183" t="s">
        <v>1</v>
      </c>
      <c r="I162" s="185"/>
      <c r="L162" s="181"/>
      <c r="M162" s="186"/>
      <c r="N162" s="187"/>
      <c r="O162" s="187"/>
      <c r="P162" s="187"/>
      <c r="Q162" s="187"/>
      <c r="R162" s="187"/>
      <c r="S162" s="187"/>
      <c r="T162" s="188"/>
      <c r="AT162" s="183" t="s">
        <v>194</v>
      </c>
      <c r="AU162" s="183" t="s">
        <v>82</v>
      </c>
      <c r="AV162" s="13" t="s">
        <v>80</v>
      </c>
      <c r="AW162" s="13" t="s">
        <v>30</v>
      </c>
      <c r="AX162" s="13" t="s">
        <v>73</v>
      </c>
      <c r="AY162" s="183" t="s">
        <v>185</v>
      </c>
    </row>
    <row r="163" spans="1:65" s="14" customFormat="1" ht="11.25">
      <c r="B163" s="189"/>
      <c r="D163" s="182" t="s">
        <v>194</v>
      </c>
      <c r="E163" s="190" t="s">
        <v>1</v>
      </c>
      <c r="F163" s="191" t="s">
        <v>1343</v>
      </c>
      <c r="H163" s="192">
        <v>51</v>
      </c>
      <c r="I163" s="193"/>
      <c r="L163" s="189"/>
      <c r="M163" s="194"/>
      <c r="N163" s="195"/>
      <c r="O163" s="195"/>
      <c r="P163" s="195"/>
      <c r="Q163" s="195"/>
      <c r="R163" s="195"/>
      <c r="S163" s="195"/>
      <c r="T163" s="196"/>
      <c r="AT163" s="190" t="s">
        <v>194</v>
      </c>
      <c r="AU163" s="190" t="s">
        <v>82</v>
      </c>
      <c r="AV163" s="14" t="s">
        <v>82</v>
      </c>
      <c r="AW163" s="14" t="s">
        <v>30</v>
      </c>
      <c r="AX163" s="14" t="s">
        <v>73</v>
      </c>
      <c r="AY163" s="190" t="s">
        <v>185</v>
      </c>
    </row>
    <row r="164" spans="1:65" s="14" customFormat="1" ht="11.25">
      <c r="B164" s="189"/>
      <c r="D164" s="182" t="s">
        <v>194</v>
      </c>
      <c r="E164" s="190" t="s">
        <v>1</v>
      </c>
      <c r="F164" s="191" t="s">
        <v>1344</v>
      </c>
      <c r="H164" s="192">
        <v>149.6</v>
      </c>
      <c r="I164" s="193"/>
      <c r="L164" s="189"/>
      <c r="M164" s="194"/>
      <c r="N164" s="195"/>
      <c r="O164" s="195"/>
      <c r="P164" s="195"/>
      <c r="Q164" s="195"/>
      <c r="R164" s="195"/>
      <c r="S164" s="195"/>
      <c r="T164" s="196"/>
      <c r="AT164" s="190" t="s">
        <v>194</v>
      </c>
      <c r="AU164" s="190" t="s">
        <v>82</v>
      </c>
      <c r="AV164" s="14" t="s">
        <v>82</v>
      </c>
      <c r="AW164" s="14" t="s">
        <v>30</v>
      </c>
      <c r="AX164" s="14" t="s">
        <v>73</v>
      </c>
      <c r="AY164" s="190" t="s">
        <v>185</v>
      </c>
    </row>
    <row r="165" spans="1:65" s="14" customFormat="1" ht="11.25">
      <c r="B165" s="189"/>
      <c r="D165" s="182" t="s">
        <v>194</v>
      </c>
      <c r="E165" s="190" t="s">
        <v>1</v>
      </c>
      <c r="F165" s="191" t="s">
        <v>1345</v>
      </c>
      <c r="H165" s="192">
        <v>-18.36</v>
      </c>
      <c r="I165" s="193"/>
      <c r="L165" s="189"/>
      <c r="M165" s="194"/>
      <c r="N165" s="195"/>
      <c r="O165" s="195"/>
      <c r="P165" s="195"/>
      <c r="Q165" s="195"/>
      <c r="R165" s="195"/>
      <c r="S165" s="195"/>
      <c r="T165" s="196"/>
      <c r="AT165" s="190" t="s">
        <v>194</v>
      </c>
      <c r="AU165" s="190" t="s">
        <v>82</v>
      </c>
      <c r="AV165" s="14" t="s">
        <v>82</v>
      </c>
      <c r="AW165" s="14" t="s">
        <v>30</v>
      </c>
      <c r="AX165" s="14" t="s">
        <v>73</v>
      </c>
      <c r="AY165" s="190" t="s">
        <v>185</v>
      </c>
    </row>
    <row r="166" spans="1:65" s="14" customFormat="1" ht="11.25">
      <c r="B166" s="189"/>
      <c r="D166" s="182" t="s">
        <v>194</v>
      </c>
      <c r="E166" s="190" t="s">
        <v>1</v>
      </c>
      <c r="F166" s="191" t="s">
        <v>1346</v>
      </c>
      <c r="H166" s="192">
        <v>-5.84</v>
      </c>
      <c r="I166" s="193"/>
      <c r="L166" s="189"/>
      <c r="M166" s="194"/>
      <c r="N166" s="195"/>
      <c r="O166" s="195"/>
      <c r="P166" s="195"/>
      <c r="Q166" s="195"/>
      <c r="R166" s="195"/>
      <c r="S166" s="195"/>
      <c r="T166" s="196"/>
      <c r="AT166" s="190" t="s">
        <v>194</v>
      </c>
      <c r="AU166" s="190" t="s">
        <v>82</v>
      </c>
      <c r="AV166" s="14" t="s">
        <v>82</v>
      </c>
      <c r="AW166" s="14" t="s">
        <v>30</v>
      </c>
      <c r="AX166" s="14" t="s">
        <v>73</v>
      </c>
      <c r="AY166" s="190" t="s">
        <v>185</v>
      </c>
    </row>
    <row r="167" spans="1:65" s="14" customFormat="1" ht="11.25">
      <c r="B167" s="189"/>
      <c r="D167" s="182" t="s">
        <v>194</v>
      </c>
      <c r="E167" s="190" t="s">
        <v>1</v>
      </c>
      <c r="F167" s="191" t="s">
        <v>1347</v>
      </c>
      <c r="H167" s="192">
        <v>-2.6240000000000001</v>
      </c>
      <c r="I167" s="193"/>
      <c r="L167" s="189"/>
      <c r="M167" s="194"/>
      <c r="N167" s="195"/>
      <c r="O167" s="195"/>
      <c r="P167" s="195"/>
      <c r="Q167" s="195"/>
      <c r="R167" s="195"/>
      <c r="S167" s="195"/>
      <c r="T167" s="196"/>
      <c r="AT167" s="190" t="s">
        <v>194</v>
      </c>
      <c r="AU167" s="190" t="s">
        <v>82</v>
      </c>
      <c r="AV167" s="14" t="s">
        <v>82</v>
      </c>
      <c r="AW167" s="14" t="s">
        <v>30</v>
      </c>
      <c r="AX167" s="14" t="s">
        <v>73</v>
      </c>
      <c r="AY167" s="190" t="s">
        <v>185</v>
      </c>
    </row>
    <row r="168" spans="1:65" s="14" customFormat="1" ht="11.25">
      <c r="B168" s="189"/>
      <c r="D168" s="182" t="s">
        <v>194</v>
      </c>
      <c r="E168" s="190" t="s">
        <v>1</v>
      </c>
      <c r="F168" s="191" t="s">
        <v>1348</v>
      </c>
      <c r="H168" s="192">
        <v>-4.4000000000000004</v>
      </c>
      <c r="I168" s="193"/>
      <c r="L168" s="189"/>
      <c r="M168" s="194"/>
      <c r="N168" s="195"/>
      <c r="O168" s="195"/>
      <c r="P168" s="195"/>
      <c r="Q168" s="195"/>
      <c r="R168" s="195"/>
      <c r="S168" s="195"/>
      <c r="T168" s="196"/>
      <c r="AT168" s="190" t="s">
        <v>194</v>
      </c>
      <c r="AU168" s="190" t="s">
        <v>82</v>
      </c>
      <c r="AV168" s="14" t="s">
        <v>82</v>
      </c>
      <c r="AW168" s="14" t="s">
        <v>30</v>
      </c>
      <c r="AX168" s="14" t="s">
        <v>73</v>
      </c>
      <c r="AY168" s="190" t="s">
        <v>185</v>
      </c>
    </row>
    <row r="169" spans="1:65" s="15" customFormat="1" ht="11.25">
      <c r="B169" s="197"/>
      <c r="D169" s="182" t="s">
        <v>194</v>
      </c>
      <c r="E169" s="198" t="s">
        <v>150</v>
      </c>
      <c r="F169" s="199" t="s">
        <v>146</v>
      </c>
      <c r="H169" s="200">
        <v>169.376</v>
      </c>
      <c r="I169" s="201"/>
      <c r="L169" s="197"/>
      <c r="M169" s="202"/>
      <c r="N169" s="203"/>
      <c r="O169" s="203"/>
      <c r="P169" s="203"/>
      <c r="Q169" s="203"/>
      <c r="R169" s="203"/>
      <c r="S169" s="203"/>
      <c r="T169" s="204"/>
      <c r="AT169" s="198" t="s">
        <v>194</v>
      </c>
      <c r="AU169" s="198" t="s">
        <v>82</v>
      </c>
      <c r="AV169" s="15" t="s">
        <v>192</v>
      </c>
      <c r="AW169" s="15" t="s">
        <v>30</v>
      </c>
      <c r="AX169" s="15" t="s">
        <v>73</v>
      </c>
      <c r="AY169" s="198" t="s">
        <v>185</v>
      </c>
    </row>
    <row r="170" spans="1:65" s="14" customFormat="1" ht="11.25">
      <c r="B170" s="189"/>
      <c r="D170" s="182" t="s">
        <v>194</v>
      </c>
      <c r="E170" s="190" t="s">
        <v>1</v>
      </c>
      <c r="F170" s="191" t="s">
        <v>291</v>
      </c>
      <c r="H170" s="192">
        <v>84.688000000000002</v>
      </c>
      <c r="I170" s="193"/>
      <c r="L170" s="189"/>
      <c r="M170" s="194"/>
      <c r="N170" s="195"/>
      <c r="O170" s="195"/>
      <c r="P170" s="195"/>
      <c r="Q170" s="195"/>
      <c r="R170" s="195"/>
      <c r="S170" s="195"/>
      <c r="T170" s="196"/>
      <c r="AT170" s="190" t="s">
        <v>194</v>
      </c>
      <c r="AU170" s="190" t="s">
        <v>82</v>
      </c>
      <c r="AV170" s="14" t="s">
        <v>82</v>
      </c>
      <c r="AW170" s="14" t="s">
        <v>30</v>
      </c>
      <c r="AX170" s="14" t="s">
        <v>80</v>
      </c>
      <c r="AY170" s="190" t="s">
        <v>185</v>
      </c>
    </row>
    <row r="171" spans="1:65" s="2" customFormat="1" ht="21.75" customHeight="1">
      <c r="A171" s="33"/>
      <c r="B171" s="167"/>
      <c r="C171" s="168" t="s">
        <v>248</v>
      </c>
      <c r="D171" s="168" t="s">
        <v>187</v>
      </c>
      <c r="E171" s="169" t="s">
        <v>292</v>
      </c>
      <c r="F171" s="170" t="s">
        <v>293</v>
      </c>
      <c r="G171" s="171" t="s">
        <v>262</v>
      </c>
      <c r="H171" s="172">
        <v>84.688000000000002</v>
      </c>
      <c r="I171" s="173"/>
      <c r="J171" s="174">
        <f>ROUND(I171*H171,2)</f>
        <v>0</v>
      </c>
      <c r="K171" s="170" t="s">
        <v>191</v>
      </c>
      <c r="L171" s="34"/>
      <c r="M171" s="175" t="s">
        <v>1</v>
      </c>
      <c r="N171" s="176" t="s">
        <v>38</v>
      </c>
      <c r="O171" s="59"/>
      <c r="P171" s="177">
        <f>O171*H171</f>
        <v>0</v>
      </c>
      <c r="Q171" s="177">
        <v>0</v>
      </c>
      <c r="R171" s="177">
        <f>Q171*H171</f>
        <v>0</v>
      </c>
      <c r="S171" s="177">
        <v>0</v>
      </c>
      <c r="T171" s="178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79" t="s">
        <v>192</v>
      </c>
      <c r="AT171" s="179" t="s">
        <v>187</v>
      </c>
      <c r="AU171" s="179" t="s">
        <v>82</v>
      </c>
      <c r="AY171" s="18" t="s">
        <v>185</v>
      </c>
      <c r="BE171" s="180">
        <f>IF(N171="základní",J171,0)</f>
        <v>0</v>
      </c>
      <c r="BF171" s="180">
        <f>IF(N171="snížená",J171,0)</f>
        <v>0</v>
      </c>
      <c r="BG171" s="180">
        <f>IF(N171="zákl. přenesená",J171,0)</f>
        <v>0</v>
      </c>
      <c r="BH171" s="180">
        <f>IF(N171="sníž. přenesená",J171,0)</f>
        <v>0</v>
      </c>
      <c r="BI171" s="180">
        <f>IF(N171="nulová",J171,0)</f>
        <v>0</v>
      </c>
      <c r="BJ171" s="18" t="s">
        <v>80</v>
      </c>
      <c r="BK171" s="180">
        <f>ROUND(I171*H171,2)</f>
        <v>0</v>
      </c>
      <c r="BL171" s="18" t="s">
        <v>192</v>
      </c>
      <c r="BM171" s="179" t="s">
        <v>1349</v>
      </c>
    </row>
    <row r="172" spans="1:65" s="14" customFormat="1" ht="11.25">
      <c r="B172" s="189"/>
      <c r="D172" s="182" t="s">
        <v>194</v>
      </c>
      <c r="E172" s="190" t="s">
        <v>1</v>
      </c>
      <c r="F172" s="191" t="s">
        <v>291</v>
      </c>
      <c r="H172" s="192">
        <v>84.688000000000002</v>
      </c>
      <c r="I172" s="193"/>
      <c r="L172" s="189"/>
      <c r="M172" s="194"/>
      <c r="N172" s="195"/>
      <c r="O172" s="195"/>
      <c r="P172" s="195"/>
      <c r="Q172" s="195"/>
      <c r="R172" s="195"/>
      <c r="S172" s="195"/>
      <c r="T172" s="196"/>
      <c r="AT172" s="190" t="s">
        <v>194</v>
      </c>
      <c r="AU172" s="190" t="s">
        <v>82</v>
      </c>
      <c r="AV172" s="14" t="s">
        <v>82</v>
      </c>
      <c r="AW172" s="14" t="s">
        <v>30</v>
      </c>
      <c r="AX172" s="14" t="s">
        <v>80</v>
      </c>
      <c r="AY172" s="190" t="s">
        <v>185</v>
      </c>
    </row>
    <row r="173" spans="1:65" s="2" customFormat="1" ht="21.75" customHeight="1">
      <c r="A173" s="33"/>
      <c r="B173" s="167"/>
      <c r="C173" s="168" t="s">
        <v>253</v>
      </c>
      <c r="D173" s="168" t="s">
        <v>187</v>
      </c>
      <c r="E173" s="169" t="s">
        <v>297</v>
      </c>
      <c r="F173" s="170" t="s">
        <v>298</v>
      </c>
      <c r="G173" s="171" t="s">
        <v>262</v>
      </c>
      <c r="H173" s="172">
        <v>50.813000000000002</v>
      </c>
      <c r="I173" s="173"/>
      <c r="J173" s="174">
        <f>ROUND(I173*H173,2)</f>
        <v>0</v>
      </c>
      <c r="K173" s="170" t="s">
        <v>191</v>
      </c>
      <c r="L173" s="34"/>
      <c r="M173" s="175" t="s">
        <v>1</v>
      </c>
      <c r="N173" s="176" t="s">
        <v>38</v>
      </c>
      <c r="O173" s="59"/>
      <c r="P173" s="177">
        <f>O173*H173</f>
        <v>0</v>
      </c>
      <c r="Q173" s="177">
        <v>0</v>
      </c>
      <c r="R173" s="177">
        <f>Q173*H173</f>
        <v>0</v>
      </c>
      <c r="S173" s="177">
        <v>0</v>
      </c>
      <c r="T173" s="178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79" t="s">
        <v>192</v>
      </c>
      <c r="AT173" s="179" t="s">
        <v>187</v>
      </c>
      <c r="AU173" s="179" t="s">
        <v>82</v>
      </c>
      <c r="AY173" s="18" t="s">
        <v>185</v>
      </c>
      <c r="BE173" s="180">
        <f>IF(N173="základní",J173,0)</f>
        <v>0</v>
      </c>
      <c r="BF173" s="180">
        <f>IF(N173="snížená",J173,0)</f>
        <v>0</v>
      </c>
      <c r="BG173" s="180">
        <f>IF(N173="zákl. přenesená",J173,0)</f>
        <v>0</v>
      </c>
      <c r="BH173" s="180">
        <f>IF(N173="sníž. přenesená",J173,0)</f>
        <v>0</v>
      </c>
      <c r="BI173" s="180">
        <f>IF(N173="nulová",J173,0)</f>
        <v>0</v>
      </c>
      <c r="BJ173" s="18" t="s">
        <v>80</v>
      </c>
      <c r="BK173" s="180">
        <f>ROUND(I173*H173,2)</f>
        <v>0</v>
      </c>
      <c r="BL173" s="18" t="s">
        <v>192</v>
      </c>
      <c r="BM173" s="179" t="s">
        <v>1350</v>
      </c>
    </row>
    <row r="174" spans="1:65" s="14" customFormat="1" ht="11.25">
      <c r="B174" s="189"/>
      <c r="D174" s="182" t="s">
        <v>194</v>
      </c>
      <c r="E174" s="190" t="s">
        <v>1</v>
      </c>
      <c r="F174" s="191" t="s">
        <v>300</v>
      </c>
      <c r="H174" s="192">
        <v>50.813000000000002</v>
      </c>
      <c r="I174" s="193"/>
      <c r="L174" s="189"/>
      <c r="M174" s="194"/>
      <c r="N174" s="195"/>
      <c r="O174" s="195"/>
      <c r="P174" s="195"/>
      <c r="Q174" s="195"/>
      <c r="R174" s="195"/>
      <c r="S174" s="195"/>
      <c r="T174" s="196"/>
      <c r="AT174" s="190" t="s">
        <v>194</v>
      </c>
      <c r="AU174" s="190" t="s">
        <v>82</v>
      </c>
      <c r="AV174" s="14" t="s">
        <v>82</v>
      </c>
      <c r="AW174" s="14" t="s">
        <v>30</v>
      </c>
      <c r="AX174" s="14" t="s">
        <v>80</v>
      </c>
      <c r="AY174" s="190" t="s">
        <v>185</v>
      </c>
    </row>
    <row r="175" spans="1:65" s="2" customFormat="1" ht="21.75" customHeight="1">
      <c r="A175" s="33"/>
      <c r="B175" s="167"/>
      <c r="C175" s="168" t="s">
        <v>259</v>
      </c>
      <c r="D175" s="168" t="s">
        <v>187</v>
      </c>
      <c r="E175" s="169" t="s">
        <v>301</v>
      </c>
      <c r="F175" s="170" t="s">
        <v>302</v>
      </c>
      <c r="G175" s="171" t="s">
        <v>262</v>
      </c>
      <c r="H175" s="172">
        <v>50.813000000000002</v>
      </c>
      <c r="I175" s="173"/>
      <c r="J175" s="174">
        <f>ROUND(I175*H175,2)</f>
        <v>0</v>
      </c>
      <c r="K175" s="170" t="s">
        <v>191</v>
      </c>
      <c r="L175" s="34"/>
      <c r="M175" s="175" t="s">
        <v>1</v>
      </c>
      <c r="N175" s="176" t="s">
        <v>38</v>
      </c>
      <c r="O175" s="59"/>
      <c r="P175" s="177">
        <f>O175*H175</f>
        <v>0</v>
      </c>
      <c r="Q175" s="177">
        <v>0</v>
      </c>
      <c r="R175" s="177">
        <f>Q175*H175</f>
        <v>0</v>
      </c>
      <c r="S175" s="177">
        <v>0</v>
      </c>
      <c r="T175" s="178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79" t="s">
        <v>192</v>
      </c>
      <c r="AT175" s="179" t="s">
        <v>187</v>
      </c>
      <c r="AU175" s="179" t="s">
        <v>82</v>
      </c>
      <c r="AY175" s="18" t="s">
        <v>185</v>
      </c>
      <c r="BE175" s="180">
        <f>IF(N175="základní",J175,0)</f>
        <v>0</v>
      </c>
      <c r="BF175" s="180">
        <f>IF(N175="snížená",J175,0)</f>
        <v>0</v>
      </c>
      <c r="BG175" s="180">
        <f>IF(N175="zákl. přenesená",J175,0)</f>
        <v>0</v>
      </c>
      <c r="BH175" s="180">
        <f>IF(N175="sníž. přenesená",J175,0)</f>
        <v>0</v>
      </c>
      <c r="BI175" s="180">
        <f>IF(N175="nulová",J175,0)</f>
        <v>0</v>
      </c>
      <c r="BJ175" s="18" t="s">
        <v>80</v>
      </c>
      <c r="BK175" s="180">
        <f>ROUND(I175*H175,2)</f>
        <v>0</v>
      </c>
      <c r="BL175" s="18" t="s">
        <v>192</v>
      </c>
      <c r="BM175" s="179" t="s">
        <v>1351</v>
      </c>
    </row>
    <row r="176" spans="1:65" s="14" customFormat="1" ht="11.25">
      <c r="B176" s="189"/>
      <c r="D176" s="182" t="s">
        <v>194</v>
      </c>
      <c r="E176" s="190" t="s">
        <v>1</v>
      </c>
      <c r="F176" s="191" t="s">
        <v>300</v>
      </c>
      <c r="H176" s="192">
        <v>50.813000000000002</v>
      </c>
      <c r="I176" s="193"/>
      <c r="L176" s="189"/>
      <c r="M176" s="194"/>
      <c r="N176" s="195"/>
      <c r="O176" s="195"/>
      <c r="P176" s="195"/>
      <c r="Q176" s="195"/>
      <c r="R176" s="195"/>
      <c r="S176" s="195"/>
      <c r="T176" s="196"/>
      <c r="AT176" s="190" t="s">
        <v>194</v>
      </c>
      <c r="AU176" s="190" t="s">
        <v>82</v>
      </c>
      <c r="AV176" s="14" t="s">
        <v>82</v>
      </c>
      <c r="AW176" s="14" t="s">
        <v>30</v>
      </c>
      <c r="AX176" s="14" t="s">
        <v>80</v>
      </c>
      <c r="AY176" s="190" t="s">
        <v>185</v>
      </c>
    </row>
    <row r="177" spans="1:65" s="2" customFormat="1" ht="16.5" customHeight="1">
      <c r="A177" s="33"/>
      <c r="B177" s="167"/>
      <c r="C177" s="168" t="s">
        <v>266</v>
      </c>
      <c r="D177" s="168" t="s">
        <v>187</v>
      </c>
      <c r="E177" s="169" t="s">
        <v>305</v>
      </c>
      <c r="F177" s="170" t="s">
        <v>306</v>
      </c>
      <c r="G177" s="171" t="s">
        <v>262</v>
      </c>
      <c r="H177" s="172">
        <v>33.875</v>
      </c>
      <c r="I177" s="173"/>
      <c r="J177" s="174">
        <f>ROUND(I177*H177,2)</f>
        <v>0</v>
      </c>
      <c r="K177" s="170" t="s">
        <v>191</v>
      </c>
      <c r="L177" s="34"/>
      <c r="M177" s="175" t="s">
        <v>1</v>
      </c>
      <c r="N177" s="176" t="s">
        <v>38</v>
      </c>
      <c r="O177" s="59"/>
      <c r="P177" s="177">
        <f>O177*H177</f>
        <v>0</v>
      </c>
      <c r="Q177" s="177">
        <v>1.03E-2</v>
      </c>
      <c r="R177" s="177">
        <f>Q177*H177</f>
        <v>0.34891250000000001</v>
      </c>
      <c r="S177" s="177">
        <v>0</v>
      </c>
      <c r="T177" s="178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79" t="s">
        <v>192</v>
      </c>
      <c r="AT177" s="179" t="s">
        <v>187</v>
      </c>
      <c r="AU177" s="179" t="s">
        <v>82</v>
      </c>
      <c r="AY177" s="18" t="s">
        <v>185</v>
      </c>
      <c r="BE177" s="180">
        <f>IF(N177="základní",J177,0)</f>
        <v>0</v>
      </c>
      <c r="BF177" s="180">
        <f>IF(N177="snížená",J177,0)</f>
        <v>0</v>
      </c>
      <c r="BG177" s="180">
        <f>IF(N177="zákl. přenesená",J177,0)</f>
        <v>0</v>
      </c>
      <c r="BH177" s="180">
        <f>IF(N177="sníž. přenesená",J177,0)</f>
        <v>0</v>
      </c>
      <c r="BI177" s="180">
        <f>IF(N177="nulová",J177,0)</f>
        <v>0</v>
      </c>
      <c r="BJ177" s="18" t="s">
        <v>80</v>
      </c>
      <c r="BK177" s="180">
        <f>ROUND(I177*H177,2)</f>
        <v>0</v>
      </c>
      <c r="BL177" s="18" t="s">
        <v>192</v>
      </c>
      <c r="BM177" s="179" t="s">
        <v>1352</v>
      </c>
    </row>
    <row r="178" spans="1:65" s="14" customFormat="1" ht="11.25">
      <c r="B178" s="189"/>
      <c r="D178" s="182" t="s">
        <v>194</v>
      </c>
      <c r="E178" s="190" t="s">
        <v>1</v>
      </c>
      <c r="F178" s="191" t="s">
        <v>308</v>
      </c>
      <c r="H178" s="192">
        <v>33.875</v>
      </c>
      <c r="I178" s="193"/>
      <c r="L178" s="189"/>
      <c r="M178" s="194"/>
      <c r="N178" s="195"/>
      <c r="O178" s="195"/>
      <c r="P178" s="195"/>
      <c r="Q178" s="195"/>
      <c r="R178" s="195"/>
      <c r="S178" s="195"/>
      <c r="T178" s="196"/>
      <c r="AT178" s="190" t="s">
        <v>194</v>
      </c>
      <c r="AU178" s="190" t="s">
        <v>82</v>
      </c>
      <c r="AV178" s="14" t="s">
        <v>82</v>
      </c>
      <c r="AW178" s="14" t="s">
        <v>30</v>
      </c>
      <c r="AX178" s="14" t="s">
        <v>80</v>
      </c>
      <c r="AY178" s="190" t="s">
        <v>185</v>
      </c>
    </row>
    <row r="179" spans="1:65" s="2" customFormat="1" ht="21.75" customHeight="1">
      <c r="A179" s="33"/>
      <c r="B179" s="167"/>
      <c r="C179" s="168" t="s">
        <v>8</v>
      </c>
      <c r="D179" s="168" t="s">
        <v>187</v>
      </c>
      <c r="E179" s="169" t="s">
        <v>310</v>
      </c>
      <c r="F179" s="170" t="s">
        <v>311</v>
      </c>
      <c r="G179" s="171" t="s">
        <v>262</v>
      </c>
      <c r="H179" s="172">
        <v>16.937999999999999</v>
      </c>
      <c r="I179" s="173"/>
      <c r="J179" s="174">
        <f>ROUND(I179*H179,2)</f>
        <v>0</v>
      </c>
      <c r="K179" s="170" t="s">
        <v>191</v>
      </c>
      <c r="L179" s="34"/>
      <c r="M179" s="175" t="s">
        <v>1</v>
      </c>
      <c r="N179" s="176" t="s">
        <v>38</v>
      </c>
      <c r="O179" s="59"/>
      <c r="P179" s="177">
        <f>O179*H179</f>
        <v>0</v>
      </c>
      <c r="Q179" s="177">
        <v>0</v>
      </c>
      <c r="R179" s="177">
        <f>Q179*H179</f>
        <v>0</v>
      </c>
      <c r="S179" s="177">
        <v>0</v>
      </c>
      <c r="T179" s="178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79" t="s">
        <v>192</v>
      </c>
      <c r="AT179" s="179" t="s">
        <v>187</v>
      </c>
      <c r="AU179" s="179" t="s">
        <v>82</v>
      </c>
      <c r="AY179" s="18" t="s">
        <v>185</v>
      </c>
      <c r="BE179" s="180">
        <f>IF(N179="základní",J179,0)</f>
        <v>0</v>
      </c>
      <c r="BF179" s="180">
        <f>IF(N179="snížená",J179,0)</f>
        <v>0</v>
      </c>
      <c r="BG179" s="180">
        <f>IF(N179="zákl. přenesená",J179,0)</f>
        <v>0</v>
      </c>
      <c r="BH179" s="180">
        <f>IF(N179="sníž. přenesená",J179,0)</f>
        <v>0</v>
      </c>
      <c r="BI179" s="180">
        <f>IF(N179="nulová",J179,0)</f>
        <v>0</v>
      </c>
      <c r="BJ179" s="18" t="s">
        <v>80</v>
      </c>
      <c r="BK179" s="180">
        <f>ROUND(I179*H179,2)</f>
        <v>0</v>
      </c>
      <c r="BL179" s="18" t="s">
        <v>192</v>
      </c>
      <c r="BM179" s="179" t="s">
        <v>1353</v>
      </c>
    </row>
    <row r="180" spans="1:65" s="14" customFormat="1" ht="11.25">
      <c r="B180" s="189"/>
      <c r="D180" s="182" t="s">
        <v>194</v>
      </c>
      <c r="E180" s="190" t="s">
        <v>1</v>
      </c>
      <c r="F180" s="191" t="s">
        <v>313</v>
      </c>
      <c r="H180" s="192">
        <v>16.937999999999999</v>
      </c>
      <c r="I180" s="193"/>
      <c r="L180" s="189"/>
      <c r="M180" s="194"/>
      <c r="N180" s="195"/>
      <c r="O180" s="195"/>
      <c r="P180" s="195"/>
      <c r="Q180" s="195"/>
      <c r="R180" s="195"/>
      <c r="S180" s="195"/>
      <c r="T180" s="196"/>
      <c r="AT180" s="190" t="s">
        <v>194</v>
      </c>
      <c r="AU180" s="190" t="s">
        <v>82</v>
      </c>
      <c r="AV180" s="14" t="s">
        <v>82</v>
      </c>
      <c r="AW180" s="14" t="s">
        <v>30</v>
      </c>
      <c r="AX180" s="14" t="s">
        <v>80</v>
      </c>
      <c r="AY180" s="190" t="s">
        <v>185</v>
      </c>
    </row>
    <row r="181" spans="1:65" s="2" customFormat="1" ht="16.5" customHeight="1">
      <c r="A181" s="33"/>
      <c r="B181" s="167"/>
      <c r="C181" s="168" t="s">
        <v>296</v>
      </c>
      <c r="D181" s="168" t="s">
        <v>187</v>
      </c>
      <c r="E181" s="169" t="s">
        <v>325</v>
      </c>
      <c r="F181" s="170" t="s">
        <v>326</v>
      </c>
      <c r="G181" s="171" t="s">
        <v>190</v>
      </c>
      <c r="H181" s="172">
        <v>350.2</v>
      </c>
      <c r="I181" s="173"/>
      <c r="J181" s="174">
        <f>ROUND(I181*H181,2)</f>
        <v>0</v>
      </c>
      <c r="K181" s="170" t="s">
        <v>191</v>
      </c>
      <c r="L181" s="34"/>
      <c r="M181" s="175" t="s">
        <v>1</v>
      </c>
      <c r="N181" s="176" t="s">
        <v>38</v>
      </c>
      <c r="O181" s="59"/>
      <c r="P181" s="177">
        <f>O181*H181</f>
        <v>0</v>
      </c>
      <c r="Q181" s="177">
        <v>8.4000000000000003E-4</v>
      </c>
      <c r="R181" s="177">
        <f>Q181*H181</f>
        <v>0.29416799999999999</v>
      </c>
      <c r="S181" s="177">
        <v>0</v>
      </c>
      <c r="T181" s="178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79" t="s">
        <v>192</v>
      </c>
      <c r="AT181" s="179" t="s">
        <v>187</v>
      </c>
      <c r="AU181" s="179" t="s">
        <v>82</v>
      </c>
      <c r="AY181" s="18" t="s">
        <v>185</v>
      </c>
      <c r="BE181" s="180">
        <f>IF(N181="základní",J181,0)</f>
        <v>0</v>
      </c>
      <c r="BF181" s="180">
        <f>IF(N181="snížená",J181,0)</f>
        <v>0</v>
      </c>
      <c r="BG181" s="180">
        <f>IF(N181="zákl. přenesená",J181,0)</f>
        <v>0</v>
      </c>
      <c r="BH181" s="180">
        <f>IF(N181="sníž. přenesená",J181,0)</f>
        <v>0</v>
      </c>
      <c r="BI181" s="180">
        <f>IF(N181="nulová",J181,0)</f>
        <v>0</v>
      </c>
      <c r="BJ181" s="18" t="s">
        <v>80</v>
      </c>
      <c r="BK181" s="180">
        <f>ROUND(I181*H181,2)</f>
        <v>0</v>
      </c>
      <c r="BL181" s="18" t="s">
        <v>192</v>
      </c>
      <c r="BM181" s="179" t="s">
        <v>327</v>
      </c>
    </row>
    <row r="182" spans="1:65" s="13" customFormat="1" ht="11.25">
      <c r="B182" s="181"/>
      <c r="D182" s="182" t="s">
        <v>194</v>
      </c>
      <c r="E182" s="183" t="s">
        <v>1</v>
      </c>
      <c r="F182" s="184" t="s">
        <v>235</v>
      </c>
      <c r="H182" s="183" t="s">
        <v>1</v>
      </c>
      <c r="I182" s="185"/>
      <c r="L182" s="181"/>
      <c r="M182" s="186"/>
      <c r="N182" s="187"/>
      <c r="O182" s="187"/>
      <c r="P182" s="187"/>
      <c r="Q182" s="187"/>
      <c r="R182" s="187"/>
      <c r="S182" s="187"/>
      <c r="T182" s="188"/>
      <c r="AT182" s="183" t="s">
        <v>194</v>
      </c>
      <c r="AU182" s="183" t="s">
        <v>82</v>
      </c>
      <c r="AV182" s="13" t="s">
        <v>80</v>
      </c>
      <c r="AW182" s="13" t="s">
        <v>30</v>
      </c>
      <c r="AX182" s="13" t="s">
        <v>73</v>
      </c>
      <c r="AY182" s="183" t="s">
        <v>185</v>
      </c>
    </row>
    <row r="183" spans="1:65" s="14" customFormat="1" ht="11.25">
      <c r="B183" s="189"/>
      <c r="D183" s="182" t="s">
        <v>194</v>
      </c>
      <c r="E183" s="190" t="s">
        <v>1</v>
      </c>
      <c r="F183" s="191" t="s">
        <v>1343</v>
      </c>
      <c r="H183" s="192">
        <v>51</v>
      </c>
      <c r="I183" s="193"/>
      <c r="L183" s="189"/>
      <c r="M183" s="194"/>
      <c r="N183" s="195"/>
      <c r="O183" s="195"/>
      <c r="P183" s="195"/>
      <c r="Q183" s="195"/>
      <c r="R183" s="195"/>
      <c r="S183" s="195"/>
      <c r="T183" s="196"/>
      <c r="AT183" s="190" t="s">
        <v>194</v>
      </c>
      <c r="AU183" s="190" t="s">
        <v>82</v>
      </c>
      <c r="AV183" s="14" t="s">
        <v>82</v>
      </c>
      <c r="AW183" s="14" t="s">
        <v>30</v>
      </c>
      <c r="AX183" s="14" t="s">
        <v>73</v>
      </c>
      <c r="AY183" s="190" t="s">
        <v>185</v>
      </c>
    </row>
    <row r="184" spans="1:65" s="14" customFormat="1" ht="11.25">
      <c r="B184" s="189"/>
      <c r="D184" s="182" t="s">
        <v>194</v>
      </c>
      <c r="E184" s="190" t="s">
        <v>1</v>
      </c>
      <c r="F184" s="191" t="s">
        <v>1354</v>
      </c>
      <c r="H184" s="192">
        <v>299.2</v>
      </c>
      <c r="I184" s="193"/>
      <c r="L184" s="189"/>
      <c r="M184" s="194"/>
      <c r="N184" s="195"/>
      <c r="O184" s="195"/>
      <c r="P184" s="195"/>
      <c r="Q184" s="195"/>
      <c r="R184" s="195"/>
      <c r="S184" s="195"/>
      <c r="T184" s="196"/>
      <c r="AT184" s="190" t="s">
        <v>194</v>
      </c>
      <c r="AU184" s="190" t="s">
        <v>82</v>
      </c>
      <c r="AV184" s="14" t="s">
        <v>82</v>
      </c>
      <c r="AW184" s="14" t="s">
        <v>30</v>
      </c>
      <c r="AX184" s="14" t="s">
        <v>73</v>
      </c>
      <c r="AY184" s="190" t="s">
        <v>185</v>
      </c>
    </row>
    <row r="185" spans="1:65" s="15" customFormat="1" ht="11.25">
      <c r="B185" s="197"/>
      <c r="D185" s="182" t="s">
        <v>194</v>
      </c>
      <c r="E185" s="198" t="s">
        <v>110</v>
      </c>
      <c r="F185" s="199" t="s">
        <v>146</v>
      </c>
      <c r="H185" s="200">
        <v>350.2</v>
      </c>
      <c r="I185" s="201"/>
      <c r="L185" s="197"/>
      <c r="M185" s="202"/>
      <c r="N185" s="203"/>
      <c r="O185" s="203"/>
      <c r="P185" s="203"/>
      <c r="Q185" s="203"/>
      <c r="R185" s="203"/>
      <c r="S185" s="203"/>
      <c r="T185" s="204"/>
      <c r="AT185" s="198" t="s">
        <v>194</v>
      </c>
      <c r="AU185" s="198" t="s">
        <v>82</v>
      </c>
      <c r="AV185" s="15" t="s">
        <v>192</v>
      </c>
      <c r="AW185" s="15" t="s">
        <v>30</v>
      </c>
      <c r="AX185" s="15" t="s">
        <v>80</v>
      </c>
      <c r="AY185" s="198" t="s">
        <v>185</v>
      </c>
    </row>
    <row r="186" spans="1:65" s="2" customFormat="1" ht="21.75" customHeight="1">
      <c r="A186" s="33"/>
      <c r="B186" s="167"/>
      <c r="C186" s="168" t="s">
        <v>119</v>
      </c>
      <c r="D186" s="168" t="s">
        <v>187</v>
      </c>
      <c r="E186" s="169" t="s">
        <v>337</v>
      </c>
      <c r="F186" s="170" t="s">
        <v>338</v>
      </c>
      <c r="G186" s="171" t="s">
        <v>190</v>
      </c>
      <c r="H186" s="172">
        <v>350.2</v>
      </c>
      <c r="I186" s="173"/>
      <c r="J186" s="174">
        <f>ROUND(I186*H186,2)</f>
        <v>0</v>
      </c>
      <c r="K186" s="170" t="s">
        <v>191</v>
      </c>
      <c r="L186" s="34"/>
      <c r="M186" s="175" t="s">
        <v>1</v>
      </c>
      <c r="N186" s="176" t="s">
        <v>38</v>
      </c>
      <c r="O186" s="59"/>
      <c r="P186" s="177">
        <f>O186*H186</f>
        <v>0</v>
      </c>
      <c r="Q186" s="177">
        <v>0</v>
      </c>
      <c r="R186" s="177">
        <f>Q186*H186</f>
        <v>0</v>
      </c>
      <c r="S186" s="177">
        <v>0</v>
      </c>
      <c r="T186" s="178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79" t="s">
        <v>192</v>
      </c>
      <c r="AT186" s="179" t="s">
        <v>187</v>
      </c>
      <c r="AU186" s="179" t="s">
        <v>82</v>
      </c>
      <c r="AY186" s="18" t="s">
        <v>185</v>
      </c>
      <c r="BE186" s="180">
        <f>IF(N186="základní",J186,0)</f>
        <v>0</v>
      </c>
      <c r="BF186" s="180">
        <f>IF(N186="snížená",J186,0)</f>
        <v>0</v>
      </c>
      <c r="BG186" s="180">
        <f>IF(N186="zákl. přenesená",J186,0)</f>
        <v>0</v>
      </c>
      <c r="BH186" s="180">
        <f>IF(N186="sníž. přenesená",J186,0)</f>
        <v>0</v>
      </c>
      <c r="BI186" s="180">
        <f>IF(N186="nulová",J186,0)</f>
        <v>0</v>
      </c>
      <c r="BJ186" s="18" t="s">
        <v>80</v>
      </c>
      <c r="BK186" s="180">
        <f>ROUND(I186*H186,2)</f>
        <v>0</v>
      </c>
      <c r="BL186" s="18" t="s">
        <v>192</v>
      </c>
      <c r="BM186" s="179" t="s">
        <v>339</v>
      </c>
    </row>
    <row r="187" spans="1:65" s="14" customFormat="1" ht="11.25">
      <c r="B187" s="189"/>
      <c r="D187" s="182" t="s">
        <v>194</v>
      </c>
      <c r="E187" s="190" t="s">
        <v>1</v>
      </c>
      <c r="F187" s="191" t="s">
        <v>110</v>
      </c>
      <c r="H187" s="192">
        <v>350.2</v>
      </c>
      <c r="I187" s="193"/>
      <c r="L187" s="189"/>
      <c r="M187" s="194"/>
      <c r="N187" s="195"/>
      <c r="O187" s="195"/>
      <c r="P187" s="195"/>
      <c r="Q187" s="195"/>
      <c r="R187" s="195"/>
      <c r="S187" s="195"/>
      <c r="T187" s="196"/>
      <c r="AT187" s="190" t="s">
        <v>194</v>
      </c>
      <c r="AU187" s="190" t="s">
        <v>82</v>
      </c>
      <c r="AV187" s="14" t="s">
        <v>82</v>
      </c>
      <c r="AW187" s="14" t="s">
        <v>30</v>
      </c>
      <c r="AX187" s="14" t="s">
        <v>80</v>
      </c>
      <c r="AY187" s="190" t="s">
        <v>185</v>
      </c>
    </row>
    <row r="188" spans="1:65" s="2" customFormat="1" ht="21.75" customHeight="1">
      <c r="A188" s="33"/>
      <c r="B188" s="167"/>
      <c r="C188" s="168" t="s">
        <v>304</v>
      </c>
      <c r="D188" s="168" t="s">
        <v>187</v>
      </c>
      <c r="E188" s="169" t="s">
        <v>353</v>
      </c>
      <c r="F188" s="170" t="s">
        <v>354</v>
      </c>
      <c r="G188" s="171" t="s">
        <v>294</v>
      </c>
      <c r="H188" s="172">
        <v>67.75</v>
      </c>
      <c r="I188" s="173"/>
      <c r="J188" s="174">
        <f>ROUND(I188*H188,2)</f>
        <v>0</v>
      </c>
      <c r="K188" s="170" t="s">
        <v>191</v>
      </c>
      <c r="L188" s="34"/>
      <c r="M188" s="175" t="s">
        <v>1</v>
      </c>
      <c r="N188" s="176" t="s">
        <v>38</v>
      </c>
      <c r="O188" s="59"/>
      <c r="P188" s="177">
        <f>O188*H188</f>
        <v>0</v>
      </c>
      <c r="Q188" s="177">
        <v>0</v>
      </c>
      <c r="R188" s="177">
        <f>Q188*H188</f>
        <v>0</v>
      </c>
      <c r="S188" s="177">
        <v>0</v>
      </c>
      <c r="T188" s="178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79" t="s">
        <v>192</v>
      </c>
      <c r="AT188" s="179" t="s">
        <v>187</v>
      </c>
      <c r="AU188" s="179" t="s">
        <v>82</v>
      </c>
      <c r="AY188" s="18" t="s">
        <v>185</v>
      </c>
      <c r="BE188" s="180">
        <f>IF(N188="základní",J188,0)</f>
        <v>0</v>
      </c>
      <c r="BF188" s="180">
        <f>IF(N188="snížená",J188,0)</f>
        <v>0</v>
      </c>
      <c r="BG188" s="180">
        <f>IF(N188="zákl. přenesená",J188,0)</f>
        <v>0</v>
      </c>
      <c r="BH188" s="180">
        <f>IF(N188="sníž. přenesená",J188,0)</f>
        <v>0</v>
      </c>
      <c r="BI188" s="180">
        <f>IF(N188="nulová",J188,0)</f>
        <v>0</v>
      </c>
      <c r="BJ188" s="18" t="s">
        <v>80</v>
      </c>
      <c r="BK188" s="180">
        <f>ROUND(I188*H188,2)</f>
        <v>0</v>
      </c>
      <c r="BL188" s="18" t="s">
        <v>192</v>
      </c>
      <c r="BM188" s="179" t="s">
        <v>355</v>
      </c>
    </row>
    <row r="189" spans="1:65" s="14" customFormat="1" ht="11.25">
      <c r="B189" s="189"/>
      <c r="D189" s="182" t="s">
        <v>194</v>
      </c>
      <c r="E189" s="190" t="s">
        <v>1</v>
      </c>
      <c r="F189" s="191" t="s">
        <v>1355</v>
      </c>
      <c r="H189" s="192">
        <v>67.75</v>
      </c>
      <c r="I189" s="193"/>
      <c r="L189" s="189"/>
      <c r="M189" s="194"/>
      <c r="N189" s="195"/>
      <c r="O189" s="195"/>
      <c r="P189" s="195"/>
      <c r="Q189" s="195"/>
      <c r="R189" s="195"/>
      <c r="S189" s="195"/>
      <c r="T189" s="196"/>
      <c r="AT189" s="190" t="s">
        <v>194</v>
      </c>
      <c r="AU189" s="190" t="s">
        <v>82</v>
      </c>
      <c r="AV189" s="14" t="s">
        <v>82</v>
      </c>
      <c r="AW189" s="14" t="s">
        <v>30</v>
      </c>
      <c r="AX189" s="14" t="s">
        <v>80</v>
      </c>
      <c r="AY189" s="190" t="s">
        <v>185</v>
      </c>
    </row>
    <row r="190" spans="1:65" s="2" customFormat="1" ht="21.75" customHeight="1">
      <c r="A190" s="33"/>
      <c r="B190" s="167"/>
      <c r="C190" s="168" t="s">
        <v>309</v>
      </c>
      <c r="D190" s="168" t="s">
        <v>187</v>
      </c>
      <c r="E190" s="169" t="s">
        <v>363</v>
      </c>
      <c r="F190" s="170" t="s">
        <v>364</v>
      </c>
      <c r="G190" s="171" t="s">
        <v>262</v>
      </c>
      <c r="H190" s="172">
        <v>16.937999999999999</v>
      </c>
      <c r="I190" s="173"/>
      <c r="J190" s="174">
        <f>ROUND(I190*H190,2)</f>
        <v>0</v>
      </c>
      <c r="K190" s="170" t="s">
        <v>191</v>
      </c>
      <c r="L190" s="34"/>
      <c r="M190" s="175" t="s">
        <v>1</v>
      </c>
      <c r="N190" s="176" t="s">
        <v>38</v>
      </c>
      <c r="O190" s="59"/>
      <c r="P190" s="177">
        <f>O190*H190</f>
        <v>0</v>
      </c>
      <c r="Q190" s="177">
        <v>0</v>
      </c>
      <c r="R190" s="177">
        <f>Q190*H190</f>
        <v>0</v>
      </c>
      <c r="S190" s="177">
        <v>0</v>
      </c>
      <c r="T190" s="178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79" t="s">
        <v>192</v>
      </c>
      <c r="AT190" s="179" t="s">
        <v>187</v>
      </c>
      <c r="AU190" s="179" t="s">
        <v>82</v>
      </c>
      <c r="AY190" s="18" t="s">
        <v>185</v>
      </c>
      <c r="BE190" s="180">
        <f>IF(N190="základní",J190,0)</f>
        <v>0</v>
      </c>
      <c r="BF190" s="180">
        <f>IF(N190="snížená",J190,0)</f>
        <v>0</v>
      </c>
      <c r="BG190" s="180">
        <f>IF(N190="zákl. přenesená",J190,0)</f>
        <v>0</v>
      </c>
      <c r="BH190" s="180">
        <f>IF(N190="sníž. přenesená",J190,0)</f>
        <v>0</v>
      </c>
      <c r="BI190" s="180">
        <f>IF(N190="nulová",J190,0)</f>
        <v>0</v>
      </c>
      <c r="BJ190" s="18" t="s">
        <v>80</v>
      </c>
      <c r="BK190" s="180">
        <f>ROUND(I190*H190,2)</f>
        <v>0</v>
      </c>
      <c r="BL190" s="18" t="s">
        <v>192</v>
      </c>
      <c r="BM190" s="179" t="s">
        <v>1356</v>
      </c>
    </row>
    <row r="191" spans="1:65" s="14" customFormat="1" ht="11.25">
      <c r="B191" s="189"/>
      <c r="D191" s="182" t="s">
        <v>194</v>
      </c>
      <c r="E191" s="190" t="s">
        <v>1</v>
      </c>
      <c r="F191" s="191" t="s">
        <v>1357</v>
      </c>
      <c r="H191" s="192">
        <v>16.937999999999999</v>
      </c>
      <c r="I191" s="193"/>
      <c r="L191" s="189"/>
      <c r="M191" s="194"/>
      <c r="N191" s="195"/>
      <c r="O191" s="195"/>
      <c r="P191" s="195"/>
      <c r="Q191" s="195"/>
      <c r="R191" s="195"/>
      <c r="S191" s="195"/>
      <c r="T191" s="196"/>
      <c r="AT191" s="190" t="s">
        <v>194</v>
      </c>
      <c r="AU191" s="190" t="s">
        <v>82</v>
      </c>
      <c r="AV191" s="14" t="s">
        <v>82</v>
      </c>
      <c r="AW191" s="14" t="s">
        <v>30</v>
      </c>
      <c r="AX191" s="14" t="s">
        <v>80</v>
      </c>
      <c r="AY191" s="190" t="s">
        <v>185</v>
      </c>
    </row>
    <row r="192" spans="1:65" s="2" customFormat="1" ht="21.75" customHeight="1">
      <c r="A192" s="33"/>
      <c r="B192" s="167"/>
      <c r="C192" s="168" t="s">
        <v>314</v>
      </c>
      <c r="D192" s="168" t="s">
        <v>187</v>
      </c>
      <c r="E192" s="169" t="s">
        <v>373</v>
      </c>
      <c r="F192" s="170" t="s">
        <v>374</v>
      </c>
      <c r="G192" s="171" t="s">
        <v>262</v>
      </c>
      <c r="H192" s="172">
        <v>23.315999999999999</v>
      </c>
      <c r="I192" s="173"/>
      <c r="J192" s="174">
        <f>ROUND(I192*H192,2)</f>
        <v>0</v>
      </c>
      <c r="K192" s="170" t="s">
        <v>191</v>
      </c>
      <c r="L192" s="34"/>
      <c r="M192" s="175" t="s">
        <v>1</v>
      </c>
      <c r="N192" s="176" t="s">
        <v>38</v>
      </c>
      <c r="O192" s="59"/>
      <c r="P192" s="177">
        <f>O192*H192</f>
        <v>0</v>
      </c>
      <c r="Q192" s="177">
        <v>0</v>
      </c>
      <c r="R192" s="177">
        <f>Q192*H192</f>
        <v>0</v>
      </c>
      <c r="S192" s="177">
        <v>0</v>
      </c>
      <c r="T192" s="178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79" t="s">
        <v>192</v>
      </c>
      <c r="AT192" s="179" t="s">
        <v>187</v>
      </c>
      <c r="AU192" s="179" t="s">
        <v>82</v>
      </c>
      <c r="AY192" s="18" t="s">
        <v>185</v>
      </c>
      <c r="BE192" s="180">
        <f>IF(N192="základní",J192,0)</f>
        <v>0</v>
      </c>
      <c r="BF192" s="180">
        <f>IF(N192="snížená",J192,0)</f>
        <v>0</v>
      </c>
      <c r="BG192" s="180">
        <f>IF(N192="zákl. přenesená",J192,0)</f>
        <v>0</v>
      </c>
      <c r="BH192" s="180">
        <f>IF(N192="sníž. přenesená",J192,0)</f>
        <v>0</v>
      </c>
      <c r="BI192" s="180">
        <f>IF(N192="nulová",J192,0)</f>
        <v>0</v>
      </c>
      <c r="BJ192" s="18" t="s">
        <v>80</v>
      </c>
      <c r="BK192" s="180">
        <f>ROUND(I192*H192,2)</f>
        <v>0</v>
      </c>
      <c r="BL192" s="18" t="s">
        <v>192</v>
      </c>
      <c r="BM192" s="179" t="s">
        <v>375</v>
      </c>
    </row>
    <row r="193" spans="1:65" s="13" customFormat="1" ht="11.25">
      <c r="B193" s="181"/>
      <c r="D193" s="182" t="s">
        <v>194</v>
      </c>
      <c r="E193" s="183" t="s">
        <v>1</v>
      </c>
      <c r="F193" s="184" t="s">
        <v>235</v>
      </c>
      <c r="H193" s="183" t="s">
        <v>1</v>
      </c>
      <c r="I193" s="185"/>
      <c r="L193" s="181"/>
      <c r="M193" s="186"/>
      <c r="N193" s="187"/>
      <c r="O193" s="187"/>
      <c r="P193" s="187"/>
      <c r="Q193" s="187"/>
      <c r="R193" s="187"/>
      <c r="S193" s="187"/>
      <c r="T193" s="188"/>
      <c r="AT193" s="183" t="s">
        <v>194</v>
      </c>
      <c r="AU193" s="183" t="s">
        <v>82</v>
      </c>
      <c r="AV193" s="13" t="s">
        <v>80</v>
      </c>
      <c r="AW193" s="13" t="s">
        <v>30</v>
      </c>
      <c r="AX193" s="13" t="s">
        <v>73</v>
      </c>
      <c r="AY193" s="183" t="s">
        <v>185</v>
      </c>
    </row>
    <row r="194" spans="1:65" s="13" customFormat="1" ht="11.25">
      <c r="B194" s="181"/>
      <c r="D194" s="182" t="s">
        <v>194</v>
      </c>
      <c r="E194" s="183" t="s">
        <v>1</v>
      </c>
      <c r="F194" s="184" t="s">
        <v>376</v>
      </c>
      <c r="H194" s="183" t="s">
        <v>1</v>
      </c>
      <c r="I194" s="185"/>
      <c r="L194" s="181"/>
      <c r="M194" s="186"/>
      <c r="N194" s="187"/>
      <c r="O194" s="187"/>
      <c r="P194" s="187"/>
      <c r="Q194" s="187"/>
      <c r="R194" s="187"/>
      <c r="S194" s="187"/>
      <c r="T194" s="188"/>
      <c r="AT194" s="183" t="s">
        <v>194</v>
      </c>
      <c r="AU194" s="183" t="s">
        <v>82</v>
      </c>
      <c r="AV194" s="13" t="s">
        <v>80</v>
      </c>
      <c r="AW194" s="13" t="s">
        <v>30</v>
      </c>
      <c r="AX194" s="13" t="s">
        <v>73</v>
      </c>
      <c r="AY194" s="183" t="s">
        <v>185</v>
      </c>
    </row>
    <row r="195" spans="1:65" s="13" customFormat="1" ht="11.25">
      <c r="B195" s="181"/>
      <c r="D195" s="182" t="s">
        <v>194</v>
      </c>
      <c r="E195" s="183" t="s">
        <v>1</v>
      </c>
      <c r="F195" s="184" t="s">
        <v>377</v>
      </c>
      <c r="H195" s="183" t="s">
        <v>1</v>
      </c>
      <c r="I195" s="185"/>
      <c r="L195" s="181"/>
      <c r="M195" s="186"/>
      <c r="N195" s="187"/>
      <c r="O195" s="187"/>
      <c r="P195" s="187"/>
      <c r="Q195" s="187"/>
      <c r="R195" s="187"/>
      <c r="S195" s="187"/>
      <c r="T195" s="188"/>
      <c r="AT195" s="183" t="s">
        <v>194</v>
      </c>
      <c r="AU195" s="183" t="s">
        <v>82</v>
      </c>
      <c r="AV195" s="13" t="s">
        <v>80</v>
      </c>
      <c r="AW195" s="13" t="s">
        <v>30</v>
      </c>
      <c r="AX195" s="13" t="s">
        <v>73</v>
      </c>
      <c r="AY195" s="183" t="s">
        <v>185</v>
      </c>
    </row>
    <row r="196" spans="1:65" s="14" customFormat="1" ht="11.25">
      <c r="B196" s="189"/>
      <c r="D196" s="182" t="s">
        <v>194</v>
      </c>
      <c r="E196" s="190" t="s">
        <v>1</v>
      </c>
      <c r="F196" s="191" t="s">
        <v>1358</v>
      </c>
      <c r="H196" s="192">
        <v>3</v>
      </c>
      <c r="I196" s="193"/>
      <c r="L196" s="189"/>
      <c r="M196" s="194"/>
      <c r="N196" s="195"/>
      <c r="O196" s="195"/>
      <c r="P196" s="195"/>
      <c r="Q196" s="195"/>
      <c r="R196" s="195"/>
      <c r="S196" s="195"/>
      <c r="T196" s="196"/>
      <c r="AT196" s="190" t="s">
        <v>194</v>
      </c>
      <c r="AU196" s="190" t="s">
        <v>82</v>
      </c>
      <c r="AV196" s="14" t="s">
        <v>82</v>
      </c>
      <c r="AW196" s="14" t="s">
        <v>30</v>
      </c>
      <c r="AX196" s="14" t="s">
        <v>73</v>
      </c>
      <c r="AY196" s="190" t="s">
        <v>185</v>
      </c>
    </row>
    <row r="197" spans="1:65" s="14" customFormat="1" ht="11.25">
      <c r="B197" s="189"/>
      <c r="D197" s="182" t="s">
        <v>194</v>
      </c>
      <c r="E197" s="190" t="s">
        <v>1</v>
      </c>
      <c r="F197" s="191" t="s">
        <v>1359</v>
      </c>
      <c r="H197" s="192">
        <v>0.8</v>
      </c>
      <c r="I197" s="193"/>
      <c r="L197" s="189"/>
      <c r="M197" s="194"/>
      <c r="N197" s="195"/>
      <c r="O197" s="195"/>
      <c r="P197" s="195"/>
      <c r="Q197" s="195"/>
      <c r="R197" s="195"/>
      <c r="S197" s="195"/>
      <c r="T197" s="196"/>
      <c r="AT197" s="190" t="s">
        <v>194</v>
      </c>
      <c r="AU197" s="190" t="s">
        <v>82</v>
      </c>
      <c r="AV197" s="14" t="s">
        <v>82</v>
      </c>
      <c r="AW197" s="14" t="s">
        <v>30</v>
      </c>
      <c r="AX197" s="14" t="s">
        <v>73</v>
      </c>
      <c r="AY197" s="190" t="s">
        <v>185</v>
      </c>
    </row>
    <row r="198" spans="1:65" s="16" customFormat="1" ht="11.25">
      <c r="B198" s="205"/>
      <c r="D198" s="182" t="s">
        <v>194</v>
      </c>
      <c r="E198" s="206" t="s">
        <v>106</v>
      </c>
      <c r="F198" s="207" t="s">
        <v>101</v>
      </c>
      <c r="H198" s="208">
        <v>3.8</v>
      </c>
      <c r="I198" s="209"/>
      <c r="L198" s="205"/>
      <c r="M198" s="210"/>
      <c r="N198" s="211"/>
      <c r="O198" s="211"/>
      <c r="P198" s="211"/>
      <c r="Q198" s="211"/>
      <c r="R198" s="211"/>
      <c r="S198" s="211"/>
      <c r="T198" s="212"/>
      <c r="AT198" s="206" t="s">
        <v>194</v>
      </c>
      <c r="AU198" s="206" t="s">
        <v>82</v>
      </c>
      <c r="AV198" s="16" t="s">
        <v>202</v>
      </c>
      <c r="AW198" s="16" t="s">
        <v>30</v>
      </c>
      <c r="AX198" s="16" t="s">
        <v>73</v>
      </c>
      <c r="AY198" s="206" t="s">
        <v>185</v>
      </c>
    </row>
    <row r="199" spans="1:65" s="13" customFormat="1" ht="11.25">
      <c r="B199" s="181"/>
      <c r="D199" s="182" t="s">
        <v>194</v>
      </c>
      <c r="E199" s="183" t="s">
        <v>1</v>
      </c>
      <c r="F199" s="184" t="s">
        <v>382</v>
      </c>
      <c r="H199" s="183" t="s">
        <v>1</v>
      </c>
      <c r="I199" s="185"/>
      <c r="L199" s="181"/>
      <c r="M199" s="186"/>
      <c r="N199" s="187"/>
      <c r="O199" s="187"/>
      <c r="P199" s="187"/>
      <c r="Q199" s="187"/>
      <c r="R199" s="187"/>
      <c r="S199" s="187"/>
      <c r="T199" s="188"/>
      <c r="AT199" s="183" t="s">
        <v>194</v>
      </c>
      <c r="AU199" s="183" t="s">
        <v>82</v>
      </c>
      <c r="AV199" s="13" t="s">
        <v>80</v>
      </c>
      <c r="AW199" s="13" t="s">
        <v>30</v>
      </c>
      <c r="AX199" s="13" t="s">
        <v>73</v>
      </c>
      <c r="AY199" s="183" t="s">
        <v>185</v>
      </c>
    </row>
    <row r="200" spans="1:65" s="14" customFormat="1" ht="11.25">
      <c r="B200" s="189"/>
      <c r="D200" s="182" t="s">
        <v>194</v>
      </c>
      <c r="E200" s="190" t="s">
        <v>1</v>
      </c>
      <c r="F200" s="191" t="s">
        <v>1360</v>
      </c>
      <c r="H200" s="192">
        <v>10.5</v>
      </c>
      <c r="I200" s="193"/>
      <c r="L200" s="189"/>
      <c r="M200" s="194"/>
      <c r="N200" s="195"/>
      <c r="O200" s="195"/>
      <c r="P200" s="195"/>
      <c r="Q200" s="195"/>
      <c r="R200" s="195"/>
      <c r="S200" s="195"/>
      <c r="T200" s="196"/>
      <c r="AT200" s="190" t="s">
        <v>194</v>
      </c>
      <c r="AU200" s="190" t="s">
        <v>82</v>
      </c>
      <c r="AV200" s="14" t="s">
        <v>82</v>
      </c>
      <c r="AW200" s="14" t="s">
        <v>30</v>
      </c>
      <c r="AX200" s="14" t="s">
        <v>73</v>
      </c>
      <c r="AY200" s="190" t="s">
        <v>185</v>
      </c>
    </row>
    <row r="201" spans="1:65" s="14" customFormat="1" ht="11.25">
      <c r="B201" s="189"/>
      <c r="D201" s="182" t="s">
        <v>194</v>
      </c>
      <c r="E201" s="190" t="s">
        <v>1</v>
      </c>
      <c r="F201" s="191" t="s">
        <v>1361</v>
      </c>
      <c r="H201" s="192">
        <v>2.8</v>
      </c>
      <c r="I201" s="193"/>
      <c r="L201" s="189"/>
      <c r="M201" s="194"/>
      <c r="N201" s="195"/>
      <c r="O201" s="195"/>
      <c r="P201" s="195"/>
      <c r="Q201" s="195"/>
      <c r="R201" s="195"/>
      <c r="S201" s="195"/>
      <c r="T201" s="196"/>
      <c r="AT201" s="190" t="s">
        <v>194</v>
      </c>
      <c r="AU201" s="190" t="s">
        <v>82</v>
      </c>
      <c r="AV201" s="14" t="s">
        <v>82</v>
      </c>
      <c r="AW201" s="14" t="s">
        <v>30</v>
      </c>
      <c r="AX201" s="14" t="s">
        <v>73</v>
      </c>
      <c r="AY201" s="190" t="s">
        <v>185</v>
      </c>
    </row>
    <row r="202" spans="1:65" s="16" customFormat="1" ht="11.25">
      <c r="B202" s="205"/>
      <c r="D202" s="182" t="s">
        <v>194</v>
      </c>
      <c r="E202" s="206" t="s">
        <v>108</v>
      </c>
      <c r="F202" s="207" t="s">
        <v>101</v>
      </c>
      <c r="H202" s="208">
        <v>13.3</v>
      </c>
      <c r="I202" s="209"/>
      <c r="L202" s="205"/>
      <c r="M202" s="210"/>
      <c r="N202" s="211"/>
      <c r="O202" s="211"/>
      <c r="P202" s="211"/>
      <c r="Q202" s="211"/>
      <c r="R202" s="211"/>
      <c r="S202" s="211"/>
      <c r="T202" s="212"/>
      <c r="AT202" s="206" t="s">
        <v>194</v>
      </c>
      <c r="AU202" s="206" t="s">
        <v>82</v>
      </c>
      <c r="AV202" s="16" t="s">
        <v>202</v>
      </c>
      <c r="AW202" s="16" t="s">
        <v>30</v>
      </c>
      <c r="AX202" s="16" t="s">
        <v>73</v>
      </c>
      <c r="AY202" s="206" t="s">
        <v>185</v>
      </c>
    </row>
    <row r="203" spans="1:65" s="15" customFormat="1" ht="11.25">
      <c r="B203" s="197"/>
      <c r="D203" s="182" t="s">
        <v>194</v>
      </c>
      <c r="E203" s="198" t="s">
        <v>145</v>
      </c>
      <c r="F203" s="199" t="s">
        <v>146</v>
      </c>
      <c r="H203" s="200">
        <v>17.100000000000001</v>
      </c>
      <c r="I203" s="201"/>
      <c r="L203" s="197"/>
      <c r="M203" s="202"/>
      <c r="N203" s="203"/>
      <c r="O203" s="203"/>
      <c r="P203" s="203"/>
      <c r="Q203" s="203"/>
      <c r="R203" s="203"/>
      <c r="S203" s="203"/>
      <c r="T203" s="204"/>
      <c r="AT203" s="198" t="s">
        <v>194</v>
      </c>
      <c r="AU203" s="198" t="s">
        <v>82</v>
      </c>
      <c r="AV203" s="15" t="s">
        <v>192</v>
      </c>
      <c r="AW203" s="15" t="s">
        <v>30</v>
      </c>
      <c r="AX203" s="15" t="s">
        <v>73</v>
      </c>
      <c r="AY203" s="198" t="s">
        <v>185</v>
      </c>
    </row>
    <row r="204" spans="1:65" s="14" customFormat="1" ht="11.25">
      <c r="B204" s="189"/>
      <c r="D204" s="182" t="s">
        <v>194</v>
      </c>
      <c r="E204" s="190" t="s">
        <v>139</v>
      </c>
      <c r="F204" s="191" t="s">
        <v>1362</v>
      </c>
      <c r="H204" s="192">
        <v>12.045</v>
      </c>
      <c r="I204" s="193"/>
      <c r="L204" s="189"/>
      <c r="M204" s="194"/>
      <c r="N204" s="195"/>
      <c r="O204" s="195"/>
      <c r="P204" s="195"/>
      <c r="Q204" s="195"/>
      <c r="R204" s="195"/>
      <c r="S204" s="195"/>
      <c r="T204" s="196"/>
      <c r="AT204" s="190" t="s">
        <v>194</v>
      </c>
      <c r="AU204" s="190" t="s">
        <v>82</v>
      </c>
      <c r="AV204" s="14" t="s">
        <v>82</v>
      </c>
      <c r="AW204" s="14" t="s">
        <v>30</v>
      </c>
      <c r="AX204" s="14" t="s">
        <v>73</v>
      </c>
      <c r="AY204" s="190" t="s">
        <v>185</v>
      </c>
    </row>
    <row r="205" spans="1:65" s="14" customFormat="1" ht="11.25">
      <c r="B205" s="189"/>
      <c r="D205" s="182" t="s">
        <v>194</v>
      </c>
      <c r="E205" s="190" t="s">
        <v>141</v>
      </c>
      <c r="F205" s="191" t="s">
        <v>396</v>
      </c>
      <c r="H205" s="192">
        <v>29.145</v>
      </c>
      <c r="I205" s="193"/>
      <c r="L205" s="189"/>
      <c r="M205" s="194"/>
      <c r="N205" s="195"/>
      <c r="O205" s="195"/>
      <c r="P205" s="195"/>
      <c r="Q205" s="195"/>
      <c r="R205" s="195"/>
      <c r="S205" s="195"/>
      <c r="T205" s="196"/>
      <c r="AT205" s="190" t="s">
        <v>194</v>
      </c>
      <c r="AU205" s="190" t="s">
        <v>82</v>
      </c>
      <c r="AV205" s="14" t="s">
        <v>82</v>
      </c>
      <c r="AW205" s="14" t="s">
        <v>30</v>
      </c>
      <c r="AX205" s="14" t="s">
        <v>73</v>
      </c>
      <c r="AY205" s="190" t="s">
        <v>185</v>
      </c>
    </row>
    <row r="206" spans="1:65" s="14" customFormat="1" ht="11.25">
      <c r="B206" s="189"/>
      <c r="D206" s="182" t="s">
        <v>194</v>
      </c>
      <c r="E206" s="190" t="s">
        <v>1</v>
      </c>
      <c r="F206" s="191" t="s">
        <v>397</v>
      </c>
      <c r="H206" s="192">
        <v>23.315999999999999</v>
      </c>
      <c r="I206" s="193"/>
      <c r="L206" s="189"/>
      <c r="M206" s="194"/>
      <c r="N206" s="195"/>
      <c r="O206" s="195"/>
      <c r="P206" s="195"/>
      <c r="Q206" s="195"/>
      <c r="R206" s="195"/>
      <c r="S206" s="195"/>
      <c r="T206" s="196"/>
      <c r="AT206" s="190" t="s">
        <v>194</v>
      </c>
      <c r="AU206" s="190" t="s">
        <v>82</v>
      </c>
      <c r="AV206" s="14" t="s">
        <v>82</v>
      </c>
      <c r="AW206" s="14" t="s">
        <v>30</v>
      </c>
      <c r="AX206" s="14" t="s">
        <v>80</v>
      </c>
      <c r="AY206" s="190" t="s">
        <v>185</v>
      </c>
    </row>
    <row r="207" spans="1:65" s="2" customFormat="1" ht="21.75" customHeight="1">
      <c r="A207" s="33"/>
      <c r="B207" s="167"/>
      <c r="C207" s="168" t="s">
        <v>7</v>
      </c>
      <c r="D207" s="168" t="s">
        <v>187</v>
      </c>
      <c r="E207" s="169" t="s">
        <v>399</v>
      </c>
      <c r="F207" s="170" t="s">
        <v>400</v>
      </c>
      <c r="G207" s="171" t="s">
        <v>262</v>
      </c>
      <c r="H207" s="172">
        <v>746.11199999999997</v>
      </c>
      <c r="I207" s="173"/>
      <c r="J207" s="174">
        <f>ROUND(I207*H207,2)</f>
        <v>0</v>
      </c>
      <c r="K207" s="170" t="s">
        <v>191</v>
      </c>
      <c r="L207" s="34"/>
      <c r="M207" s="175" t="s">
        <v>1</v>
      </c>
      <c r="N207" s="176" t="s">
        <v>38</v>
      </c>
      <c r="O207" s="59"/>
      <c r="P207" s="177">
        <f>O207*H207</f>
        <v>0</v>
      </c>
      <c r="Q207" s="177">
        <v>0</v>
      </c>
      <c r="R207" s="177">
        <f>Q207*H207</f>
        <v>0</v>
      </c>
      <c r="S207" s="177">
        <v>0</v>
      </c>
      <c r="T207" s="178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79" t="s">
        <v>192</v>
      </c>
      <c r="AT207" s="179" t="s">
        <v>187</v>
      </c>
      <c r="AU207" s="179" t="s">
        <v>82</v>
      </c>
      <c r="AY207" s="18" t="s">
        <v>185</v>
      </c>
      <c r="BE207" s="180">
        <f>IF(N207="základní",J207,0)</f>
        <v>0</v>
      </c>
      <c r="BF207" s="180">
        <f>IF(N207="snížená",J207,0)</f>
        <v>0</v>
      </c>
      <c r="BG207" s="180">
        <f>IF(N207="zákl. přenesená",J207,0)</f>
        <v>0</v>
      </c>
      <c r="BH207" s="180">
        <f>IF(N207="sníž. přenesená",J207,0)</f>
        <v>0</v>
      </c>
      <c r="BI207" s="180">
        <f>IF(N207="nulová",J207,0)</f>
        <v>0</v>
      </c>
      <c r="BJ207" s="18" t="s">
        <v>80</v>
      </c>
      <c r="BK207" s="180">
        <f>ROUND(I207*H207,2)</f>
        <v>0</v>
      </c>
      <c r="BL207" s="18" t="s">
        <v>192</v>
      </c>
      <c r="BM207" s="179" t="s">
        <v>1363</v>
      </c>
    </row>
    <row r="208" spans="1:65" s="14" customFormat="1" ht="11.25">
      <c r="B208" s="189"/>
      <c r="D208" s="182" t="s">
        <v>194</v>
      </c>
      <c r="E208" s="190" t="s">
        <v>1</v>
      </c>
      <c r="F208" s="191" t="s">
        <v>402</v>
      </c>
      <c r="H208" s="192">
        <v>746.11199999999997</v>
      </c>
      <c r="I208" s="193"/>
      <c r="L208" s="189"/>
      <c r="M208" s="194"/>
      <c r="N208" s="195"/>
      <c r="O208" s="195"/>
      <c r="P208" s="195"/>
      <c r="Q208" s="195"/>
      <c r="R208" s="195"/>
      <c r="S208" s="195"/>
      <c r="T208" s="196"/>
      <c r="AT208" s="190" t="s">
        <v>194</v>
      </c>
      <c r="AU208" s="190" t="s">
        <v>82</v>
      </c>
      <c r="AV208" s="14" t="s">
        <v>82</v>
      </c>
      <c r="AW208" s="14" t="s">
        <v>30</v>
      </c>
      <c r="AX208" s="14" t="s">
        <v>80</v>
      </c>
      <c r="AY208" s="190" t="s">
        <v>185</v>
      </c>
    </row>
    <row r="209" spans="1:65" s="2" customFormat="1" ht="21.75" customHeight="1">
      <c r="A209" s="33"/>
      <c r="B209" s="167"/>
      <c r="C209" s="168" t="s">
        <v>324</v>
      </c>
      <c r="D209" s="168" t="s">
        <v>187</v>
      </c>
      <c r="E209" s="169" t="s">
        <v>404</v>
      </c>
      <c r="F209" s="170" t="s">
        <v>405</v>
      </c>
      <c r="G209" s="171" t="s">
        <v>262</v>
      </c>
      <c r="H209" s="172">
        <v>5.8289999999999997</v>
      </c>
      <c r="I209" s="173"/>
      <c r="J209" s="174">
        <f>ROUND(I209*H209,2)</f>
        <v>0</v>
      </c>
      <c r="K209" s="170" t="s">
        <v>191</v>
      </c>
      <c r="L209" s="34"/>
      <c r="M209" s="175" t="s">
        <v>1</v>
      </c>
      <c r="N209" s="176" t="s">
        <v>38</v>
      </c>
      <c r="O209" s="59"/>
      <c r="P209" s="177">
        <f>O209*H209</f>
        <v>0</v>
      </c>
      <c r="Q209" s="177">
        <v>0</v>
      </c>
      <c r="R209" s="177">
        <f>Q209*H209</f>
        <v>0</v>
      </c>
      <c r="S209" s="177">
        <v>0</v>
      </c>
      <c r="T209" s="178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79" t="s">
        <v>192</v>
      </c>
      <c r="AT209" s="179" t="s">
        <v>187</v>
      </c>
      <c r="AU209" s="179" t="s">
        <v>82</v>
      </c>
      <c r="AY209" s="18" t="s">
        <v>185</v>
      </c>
      <c r="BE209" s="180">
        <f>IF(N209="základní",J209,0)</f>
        <v>0</v>
      </c>
      <c r="BF209" s="180">
        <f>IF(N209="snížená",J209,0)</f>
        <v>0</v>
      </c>
      <c r="BG209" s="180">
        <f>IF(N209="zákl. přenesená",J209,0)</f>
        <v>0</v>
      </c>
      <c r="BH209" s="180">
        <f>IF(N209="sníž. přenesená",J209,0)</f>
        <v>0</v>
      </c>
      <c r="BI209" s="180">
        <f>IF(N209="nulová",J209,0)</f>
        <v>0</v>
      </c>
      <c r="BJ209" s="18" t="s">
        <v>80</v>
      </c>
      <c r="BK209" s="180">
        <f>ROUND(I209*H209,2)</f>
        <v>0</v>
      </c>
      <c r="BL209" s="18" t="s">
        <v>192</v>
      </c>
      <c r="BM209" s="179" t="s">
        <v>1364</v>
      </c>
    </row>
    <row r="210" spans="1:65" s="14" customFormat="1" ht="11.25">
      <c r="B210" s="189"/>
      <c r="D210" s="182" t="s">
        <v>194</v>
      </c>
      <c r="E210" s="190" t="s">
        <v>1</v>
      </c>
      <c r="F210" s="191" t="s">
        <v>407</v>
      </c>
      <c r="H210" s="192">
        <v>5.8289999999999997</v>
      </c>
      <c r="I210" s="193"/>
      <c r="L210" s="189"/>
      <c r="M210" s="194"/>
      <c r="N210" s="195"/>
      <c r="O210" s="195"/>
      <c r="P210" s="195"/>
      <c r="Q210" s="195"/>
      <c r="R210" s="195"/>
      <c r="S210" s="195"/>
      <c r="T210" s="196"/>
      <c r="AT210" s="190" t="s">
        <v>194</v>
      </c>
      <c r="AU210" s="190" t="s">
        <v>82</v>
      </c>
      <c r="AV210" s="14" t="s">
        <v>82</v>
      </c>
      <c r="AW210" s="14" t="s">
        <v>30</v>
      </c>
      <c r="AX210" s="14" t="s">
        <v>80</v>
      </c>
      <c r="AY210" s="190" t="s">
        <v>185</v>
      </c>
    </row>
    <row r="211" spans="1:65" s="2" customFormat="1" ht="21.75" customHeight="1">
      <c r="A211" s="33"/>
      <c r="B211" s="167"/>
      <c r="C211" s="168" t="s">
        <v>116</v>
      </c>
      <c r="D211" s="168" t="s">
        <v>187</v>
      </c>
      <c r="E211" s="169" t="s">
        <v>409</v>
      </c>
      <c r="F211" s="170" t="s">
        <v>410</v>
      </c>
      <c r="G211" s="171" t="s">
        <v>262</v>
      </c>
      <c r="H211" s="172">
        <v>186.52799999999999</v>
      </c>
      <c r="I211" s="173"/>
      <c r="J211" s="174">
        <f>ROUND(I211*H211,2)</f>
        <v>0</v>
      </c>
      <c r="K211" s="170" t="s">
        <v>191</v>
      </c>
      <c r="L211" s="34"/>
      <c r="M211" s="175" t="s">
        <v>1</v>
      </c>
      <c r="N211" s="176" t="s">
        <v>38</v>
      </c>
      <c r="O211" s="59"/>
      <c r="P211" s="177">
        <f>O211*H211</f>
        <v>0</v>
      </c>
      <c r="Q211" s="177">
        <v>0</v>
      </c>
      <c r="R211" s="177">
        <f>Q211*H211</f>
        <v>0</v>
      </c>
      <c r="S211" s="177">
        <v>0</v>
      </c>
      <c r="T211" s="178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79" t="s">
        <v>192</v>
      </c>
      <c r="AT211" s="179" t="s">
        <v>187</v>
      </c>
      <c r="AU211" s="179" t="s">
        <v>82</v>
      </c>
      <c r="AY211" s="18" t="s">
        <v>185</v>
      </c>
      <c r="BE211" s="180">
        <f>IF(N211="základní",J211,0)</f>
        <v>0</v>
      </c>
      <c r="BF211" s="180">
        <f>IF(N211="snížená",J211,0)</f>
        <v>0</v>
      </c>
      <c r="BG211" s="180">
        <f>IF(N211="zákl. přenesená",J211,0)</f>
        <v>0</v>
      </c>
      <c r="BH211" s="180">
        <f>IF(N211="sníž. přenesená",J211,0)</f>
        <v>0</v>
      </c>
      <c r="BI211" s="180">
        <f>IF(N211="nulová",J211,0)</f>
        <v>0</v>
      </c>
      <c r="BJ211" s="18" t="s">
        <v>80</v>
      </c>
      <c r="BK211" s="180">
        <f>ROUND(I211*H211,2)</f>
        <v>0</v>
      </c>
      <c r="BL211" s="18" t="s">
        <v>192</v>
      </c>
      <c r="BM211" s="179" t="s">
        <v>1365</v>
      </c>
    </row>
    <row r="212" spans="1:65" s="14" customFormat="1" ht="11.25">
      <c r="B212" s="189"/>
      <c r="D212" s="182" t="s">
        <v>194</v>
      </c>
      <c r="E212" s="190" t="s">
        <v>1</v>
      </c>
      <c r="F212" s="191" t="s">
        <v>1366</v>
      </c>
      <c r="H212" s="192">
        <v>186.52799999999999</v>
      </c>
      <c r="I212" s="193"/>
      <c r="L212" s="189"/>
      <c r="M212" s="194"/>
      <c r="N212" s="195"/>
      <c r="O212" s="195"/>
      <c r="P212" s="195"/>
      <c r="Q212" s="195"/>
      <c r="R212" s="195"/>
      <c r="S212" s="195"/>
      <c r="T212" s="196"/>
      <c r="AT212" s="190" t="s">
        <v>194</v>
      </c>
      <c r="AU212" s="190" t="s">
        <v>82</v>
      </c>
      <c r="AV212" s="14" t="s">
        <v>82</v>
      </c>
      <c r="AW212" s="14" t="s">
        <v>30</v>
      </c>
      <c r="AX212" s="14" t="s">
        <v>80</v>
      </c>
      <c r="AY212" s="190" t="s">
        <v>185</v>
      </c>
    </row>
    <row r="213" spans="1:65" s="2" customFormat="1" ht="16.5" customHeight="1">
      <c r="A213" s="33"/>
      <c r="B213" s="167"/>
      <c r="C213" s="168" t="s">
        <v>340</v>
      </c>
      <c r="D213" s="168" t="s">
        <v>187</v>
      </c>
      <c r="E213" s="169" t="s">
        <v>414</v>
      </c>
      <c r="F213" s="170" t="s">
        <v>415</v>
      </c>
      <c r="G213" s="171" t="s">
        <v>262</v>
      </c>
      <c r="H213" s="172">
        <v>23.315999999999999</v>
      </c>
      <c r="I213" s="173"/>
      <c r="J213" s="174">
        <f>ROUND(I213*H213,2)</f>
        <v>0</v>
      </c>
      <c r="K213" s="170" t="s">
        <v>191</v>
      </c>
      <c r="L213" s="34"/>
      <c r="M213" s="175" t="s">
        <v>1</v>
      </c>
      <c r="N213" s="176" t="s">
        <v>38</v>
      </c>
      <c r="O213" s="59"/>
      <c r="P213" s="177">
        <f>O213*H213</f>
        <v>0</v>
      </c>
      <c r="Q213" s="177">
        <v>0</v>
      </c>
      <c r="R213" s="177">
        <f>Q213*H213</f>
        <v>0</v>
      </c>
      <c r="S213" s="177">
        <v>0</v>
      </c>
      <c r="T213" s="178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79" t="s">
        <v>192</v>
      </c>
      <c r="AT213" s="179" t="s">
        <v>187</v>
      </c>
      <c r="AU213" s="179" t="s">
        <v>82</v>
      </c>
      <c r="AY213" s="18" t="s">
        <v>185</v>
      </c>
      <c r="BE213" s="180">
        <f>IF(N213="základní",J213,0)</f>
        <v>0</v>
      </c>
      <c r="BF213" s="180">
        <f>IF(N213="snížená",J213,0)</f>
        <v>0</v>
      </c>
      <c r="BG213" s="180">
        <f>IF(N213="zákl. přenesená",J213,0)</f>
        <v>0</v>
      </c>
      <c r="BH213" s="180">
        <f>IF(N213="sníž. přenesená",J213,0)</f>
        <v>0</v>
      </c>
      <c r="BI213" s="180">
        <f>IF(N213="nulová",J213,0)</f>
        <v>0</v>
      </c>
      <c r="BJ213" s="18" t="s">
        <v>80</v>
      </c>
      <c r="BK213" s="180">
        <f>ROUND(I213*H213,2)</f>
        <v>0</v>
      </c>
      <c r="BL213" s="18" t="s">
        <v>192</v>
      </c>
      <c r="BM213" s="179" t="s">
        <v>416</v>
      </c>
    </row>
    <row r="214" spans="1:65" s="14" customFormat="1" ht="11.25">
      <c r="B214" s="189"/>
      <c r="D214" s="182" t="s">
        <v>194</v>
      </c>
      <c r="E214" s="190" t="s">
        <v>1</v>
      </c>
      <c r="F214" s="191" t="s">
        <v>397</v>
      </c>
      <c r="H214" s="192">
        <v>23.315999999999999</v>
      </c>
      <c r="I214" s="193"/>
      <c r="L214" s="189"/>
      <c r="M214" s="194"/>
      <c r="N214" s="195"/>
      <c r="O214" s="195"/>
      <c r="P214" s="195"/>
      <c r="Q214" s="195"/>
      <c r="R214" s="195"/>
      <c r="S214" s="195"/>
      <c r="T214" s="196"/>
      <c r="AT214" s="190" t="s">
        <v>194</v>
      </c>
      <c r="AU214" s="190" t="s">
        <v>82</v>
      </c>
      <c r="AV214" s="14" t="s">
        <v>82</v>
      </c>
      <c r="AW214" s="14" t="s">
        <v>30</v>
      </c>
      <c r="AX214" s="14" t="s">
        <v>80</v>
      </c>
      <c r="AY214" s="190" t="s">
        <v>185</v>
      </c>
    </row>
    <row r="215" spans="1:65" s="2" customFormat="1" ht="16.5" customHeight="1">
      <c r="A215" s="33"/>
      <c r="B215" s="167"/>
      <c r="C215" s="168" t="s">
        <v>348</v>
      </c>
      <c r="D215" s="168" t="s">
        <v>187</v>
      </c>
      <c r="E215" s="169" t="s">
        <v>418</v>
      </c>
      <c r="F215" s="170" t="s">
        <v>419</v>
      </c>
      <c r="G215" s="171" t="s">
        <v>262</v>
      </c>
      <c r="H215" s="172">
        <v>5.8289999999999997</v>
      </c>
      <c r="I215" s="173"/>
      <c r="J215" s="174">
        <f>ROUND(I215*H215,2)</f>
        <v>0</v>
      </c>
      <c r="K215" s="170" t="s">
        <v>191</v>
      </c>
      <c r="L215" s="34"/>
      <c r="M215" s="175" t="s">
        <v>1</v>
      </c>
      <c r="N215" s="176" t="s">
        <v>38</v>
      </c>
      <c r="O215" s="59"/>
      <c r="P215" s="177">
        <f>O215*H215</f>
        <v>0</v>
      </c>
      <c r="Q215" s="177">
        <v>0</v>
      </c>
      <c r="R215" s="177">
        <f>Q215*H215</f>
        <v>0</v>
      </c>
      <c r="S215" s="177">
        <v>0</v>
      </c>
      <c r="T215" s="178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79" t="s">
        <v>192</v>
      </c>
      <c r="AT215" s="179" t="s">
        <v>187</v>
      </c>
      <c r="AU215" s="179" t="s">
        <v>82</v>
      </c>
      <c r="AY215" s="18" t="s">
        <v>185</v>
      </c>
      <c r="BE215" s="180">
        <f>IF(N215="základní",J215,0)</f>
        <v>0</v>
      </c>
      <c r="BF215" s="180">
        <f>IF(N215="snížená",J215,0)</f>
        <v>0</v>
      </c>
      <c r="BG215" s="180">
        <f>IF(N215="zákl. přenesená",J215,0)</f>
        <v>0</v>
      </c>
      <c r="BH215" s="180">
        <f>IF(N215="sníž. přenesená",J215,0)</f>
        <v>0</v>
      </c>
      <c r="BI215" s="180">
        <f>IF(N215="nulová",J215,0)</f>
        <v>0</v>
      </c>
      <c r="BJ215" s="18" t="s">
        <v>80</v>
      </c>
      <c r="BK215" s="180">
        <f>ROUND(I215*H215,2)</f>
        <v>0</v>
      </c>
      <c r="BL215" s="18" t="s">
        <v>192</v>
      </c>
      <c r="BM215" s="179" t="s">
        <v>1367</v>
      </c>
    </row>
    <row r="216" spans="1:65" s="14" customFormat="1" ht="11.25">
      <c r="B216" s="189"/>
      <c r="D216" s="182" t="s">
        <v>194</v>
      </c>
      <c r="E216" s="190" t="s">
        <v>1</v>
      </c>
      <c r="F216" s="191" t="s">
        <v>407</v>
      </c>
      <c r="H216" s="192">
        <v>5.8289999999999997</v>
      </c>
      <c r="I216" s="193"/>
      <c r="L216" s="189"/>
      <c r="M216" s="194"/>
      <c r="N216" s="195"/>
      <c r="O216" s="195"/>
      <c r="P216" s="195"/>
      <c r="Q216" s="195"/>
      <c r="R216" s="195"/>
      <c r="S216" s="195"/>
      <c r="T216" s="196"/>
      <c r="AT216" s="190" t="s">
        <v>194</v>
      </c>
      <c r="AU216" s="190" t="s">
        <v>82</v>
      </c>
      <c r="AV216" s="14" t="s">
        <v>82</v>
      </c>
      <c r="AW216" s="14" t="s">
        <v>30</v>
      </c>
      <c r="AX216" s="14" t="s">
        <v>80</v>
      </c>
      <c r="AY216" s="190" t="s">
        <v>185</v>
      </c>
    </row>
    <row r="217" spans="1:65" s="2" customFormat="1" ht="16.5" customHeight="1">
      <c r="A217" s="33"/>
      <c r="B217" s="167"/>
      <c r="C217" s="168" t="s">
        <v>352</v>
      </c>
      <c r="D217" s="168" t="s">
        <v>187</v>
      </c>
      <c r="E217" s="169" t="s">
        <v>422</v>
      </c>
      <c r="F217" s="170" t="s">
        <v>423</v>
      </c>
      <c r="G217" s="171" t="s">
        <v>294</v>
      </c>
      <c r="H217" s="172">
        <v>29.145</v>
      </c>
      <c r="I217" s="173"/>
      <c r="J217" s="174">
        <f>ROUND(I217*H217,2)</f>
        <v>0</v>
      </c>
      <c r="K217" s="170" t="s">
        <v>191</v>
      </c>
      <c r="L217" s="34"/>
      <c r="M217" s="175" t="s">
        <v>1</v>
      </c>
      <c r="N217" s="176" t="s">
        <v>38</v>
      </c>
      <c r="O217" s="59"/>
      <c r="P217" s="177">
        <f>O217*H217</f>
        <v>0</v>
      </c>
      <c r="Q217" s="177">
        <v>0</v>
      </c>
      <c r="R217" s="177">
        <f>Q217*H217</f>
        <v>0</v>
      </c>
      <c r="S217" s="177">
        <v>0</v>
      </c>
      <c r="T217" s="178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79" t="s">
        <v>192</v>
      </c>
      <c r="AT217" s="179" t="s">
        <v>187</v>
      </c>
      <c r="AU217" s="179" t="s">
        <v>82</v>
      </c>
      <c r="AY217" s="18" t="s">
        <v>185</v>
      </c>
      <c r="BE217" s="180">
        <f>IF(N217="základní",J217,0)</f>
        <v>0</v>
      </c>
      <c r="BF217" s="180">
        <f>IF(N217="snížená",J217,0)</f>
        <v>0</v>
      </c>
      <c r="BG217" s="180">
        <f>IF(N217="zákl. přenesená",J217,0)</f>
        <v>0</v>
      </c>
      <c r="BH217" s="180">
        <f>IF(N217="sníž. přenesená",J217,0)</f>
        <v>0</v>
      </c>
      <c r="BI217" s="180">
        <f>IF(N217="nulová",J217,0)</f>
        <v>0</v>
      </c>
      <c r="BJ217" s="18" t="s">
        <v>80</v>
      </c>
      <c r="BK217" s="180">
        <f>ROUND(I217*H217,2)</f>
        <v>0</v>
      </c>
      <c r="BL217" s="18" t="s">
        <v>192</v>
      </c>
      <c r="BM217" s="179" t="s">
        <v>424</v>
      </c>
    </row>
    <row r="218" spans="1:65" s="14" customFormat="1" ht="11.25">
      <c r="B218" s="189"/>
      <c r="D218" s="182" t="s">
        <v>194</v>
      </c>
      <c r="E218" s="190" t="s">
        <v>1</v>
      </c>
      <c r="F218" s="191" t="s">
        <v>141</v>
      </c>
      <c r="H218" s="192">
        <v>29.145</v>
      </c>
      <c r="I218" s="193"/>
      <c r="L218" s="189"/>
      <c r="M218" s="194"/>
      <c r="N218" s="195"/>
      <c r="O218" s="195"/>
      <c r="P218" s="195"/>
      <c r="Q218" s="195"/>
      <c r="R218" s="195"/>
      <c r="S218" s="195"/>
      <c r="T218" s="196"/>
      <c r="AT218" s="190" t="s">
        <v>194</v>
      </c>
      <c r="AU218" s="190" t="s">
        <v>82</v>
      </c>
      <c r="AV218" s="14" t="s">
        <v>82</v>
      </c>
      <c r="AW218" s="14" t="s">
        <v>30</v>
      </c>
      <c r="AX218" s="14" t="s">
        <v>80</v>
      </c>
      <c r="AY218" s="190" t="s">
        <v>185</v>
      </c>
    </row>
    <row r="219" spans="1:65" s="2" customFormat="1" ht="21.75" customHeight="1">
      <c r="A219" s="33"/>
      <c r="B219" s="167"/>
      <c r="C219" s="168" t="s">
        <v>357</v>
      </c>
      <c r="D219" s="168" t="s">
        <v>187</v>
      </c>
      <c r="E219" s="169" t="s">
        <v>426</v>
      </c>
      <c r="F219" s="170" t="s">
        <v>427</v>
      </c>
      <c r="G219" s="171" t="s">
        <v>428</v>
      </c>
      <c r="H219" s="172">
        <v>52.460999999999999</v>
      </c>
      <c r="I219" s="173"/>
      <c r="J219" s="174">
        <f>ROUND(I219*H219,2)</f>
        <v>0</v>
      </c>
      <c r="K219" s="170" t="s">
        <v>191</v>
      </c>
      <c r="L219" s="34"/>
      <c r="M219" s="175" t="s">
        <v>1</v>
      </c>
      <c r="N219" s="176" t="s">
        <v>38</v>
      </c>
      <c r="O219" s="59"/>
      <c r="P219" s="177">
        <f>O219*H219</f>
        <v>0</v>
      </c>
      <c r="Q219" s="177">
        <v>0</v>
      </c>
      <c r="R219" s="177">
        <f>Q219*H219</f>
        <v>0</v>
      </c>
      <c r="S219" s="177">
        <v>0</v>
      </c>
      <c r="T219" s="178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79" t="s">
        <v>192</v>
      </c>
      <c r="AT219" s="179" t="s">
        <v>187</v>
      </c>
      <c r="AU219" s="179" t="s">
        <v>82</v>
      </c>
      <c r="AY219" s="18" t="s">
        <v>185</v>
      </c>
      <c r="BE219" s="180">
        <f>IF(N219="základní",J219,0)</f>
        <v>0</v>
      </c>
      <c r="BF219" s="180">
        <f>IF(N219="snížená",J219,0)</f>
        <v>0</v>
      </c>
      <c r="BG219" s="180">
        <f>IF(N219="zákl. přenesená",J219,0)</f>
        <v>0</v>
      </c>
      <c r="BH219" s="180">
        <f>IF(N219="sníž. přenesená",J219,0)</f>
        <v>0</v>
      </c>
      <c r="BI219" s="180">
        <f>IF(N219="nulová",J219,0)</f>
        <v>0</v>
      </c>
      <c r="BJ219" s="18" t="s">
        <v>80</v>
      </c>
      <c r="BK219" s="180">
        <f>ROUND(I219*H219,2)</f>
        <v>0</v>
      </c>
      <c r="BL219" s="18" t="s">
        <v>192</v>
      </c>
      <c r="BM219" s="179" t="s">
        <v>1368</v>
      </c>
    </row>
    <row r="220" spans="1:65" s="14" customFormat="1" ht="11.25">
      <c r="B220" s="189"/>
      <c r="D220" s="182" t="s">
        <v>194</v>
      </c>
      <c r="E220" s="190" t="s">
        <v>1</v>
      </c>
      <c r="F220" s="191" t="s">
        <v>430</v>
      </c>
      <c r="H220" s="192">
        <v>52.460999999999999</v>
      </c>
      <c r="I220" s="193"/>
      <c r="L220" s="189"/>
      <c r="M220" s="194"/>
      <c r="N220" s="195"/>
      <c r="O220" s="195"/>
      <c r="P220" s="195"/>
      <c r="Q220" s="195"/>
      <c r="R220" s="195"/>
      <c r="S220" s="195"/>
      <c r="T220" s="196"/>
      <c r="AT220" s="190" t="s">
        <v>194</v>
      </c>
      <c r="AU220" s="190" t="s">
        <v>82</v>
      </c>
      <c r="AV220" s="14" t="s">
        <v>82</v>
      </c>
      <c r="AW220" s="14" t="s">
        <v>30</v>
      </c>
      <c r="AX220" s="14" t="s">
        <v>80</v>
      </c>
      <c r="AY220" s="190" t="s">
        <v>185</v>
      </c>
    </row>
    <row r="221" spans="1:65" s="2" customFormat="1" ht="21.75" customHeight="1">
      <c r="A221" s="33"/>
      <c r="B221" s="167"/>
      <c r="C221" s="168" t="s">
        <v>362</v>
      </c>
      <c r="D221" s="168" t="s">
        <v>187</v>
      </c>
      <c r="E221" s="169" t="s">
        <v>432</v>
      </c>
      <c r="F221" s="170" t="s">
        <v>433</v>
      </c>
      <c r="G221" s="171" t="s">
        <v>294</v>
      </c>
      <c r="H221" s="172">
        <v>152.27600000000001</v>
      </c>
      <c r="I221" s="173"/>
      <c r="J221" s="174">
        <f>ROUND(I221*H221,2)</f>
        <v>0</v>
      </c>
      <c r="K221" s="170" t="s">
        <v>191</v>
      </c>
      <c r="L221" s="34"/>
      <c r="M221" s="175" t="s">
        <v>1</v>
      </c>
      <c r="N221" s="176" t="s">
        <v>38</v>
      </c>
      <c r="O221" s="59"/>
      <c r="P221" s="177">
        <f>O221*H221</f>
        <v>0</v>
      </c>
      <c r="Q221" s="177">
        <v>0</v>
      </c>
      <c r="R221" s="177">
        <f>Q221*H221</f>
        <v>0</v>
      </c>
      <c r="S221" s="177">
        <v>0</v>
      </c>
      <c r="T221" s="178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79" t="s">
        <v>192</v>
      </c>
      <c r="AT221" s="179" t="s">
        <v>187</v>
      </c>
      <c r="AU221" s="179" t="s">
        <v>82</v>
      </c>
      <c r="AY221" s="18" t="s">
        <v>185</v>
      </c>
      <c r="BE221" s="180">
        <f>IF(N221="základní",J221,0)</f>
        <v>0</v>
      </c>
      <c r="BF221" s="180">
        <f>IF(N221="snížená",J221,0)</f>
        <v>0</v>
      </c>
      <c r="BG221" s="180">
        <f>IF(N221="zákl. přenesená",J221,0)</f>
        <v>0</v>
      </c>
      <c r="BH221" s="180">
        <f>IF(N221="sníž. přenesená",J221,0)</f>
        <v>0</v>
      </c>
      <c r="BI221" s="180">
        <f>IF(N221="nulová",J221,0)</f>
        <v>0</v>
      </c>
      <c r="BJ221" s="18" t="s">
        <v>80</v>
      </c>
      <c r="BK221" s="180">
        <f>ROUND(I221*H221,2)</f>
        <v>0</v>
      </c>
      <c r="BL221" s="18" t="s">
        <v>192</v>
      </c>
      <c r="BM221" s="179" t="s">
        <v>434</v>
      </c>
    </row>
    <row r="222" spans="1:65" s="14" customFormat="1" ht="11.25">
      <c r="B222" s="189"/>
      <c r="D222" s="182" t="s">
        <v>194</v>
      </c>
      <c r="E222" s="190" t="s">
        <v>1</v>
      </c>
      <c r="F222" s="191" t="s">
        <v>435</v>
      </c>
      <c r="H222" s="192">
        <v>152.27600000000001</v>
      </c>
      <c r="I222" s="193"/>
      <c r="L222" s="189"/>
      <c r="M222" s="194"/>
      <c r="N222" s="195"/>
      <c r="O222" s="195"/>
      <c r="P222" s="195"/>
      <c r="Q222" s="195"/>
      <c r="R222" s="195"/>
      <c r="S222" s="195"/>
      <c r="T222" s="196"/>
      <c r="AT222" s="190" t="s">
        <v>194</v>
      </c>
      <c r="AU222" s="190" t="s">
        <v>82</v>
      </c>
      <c r="AV222" s="14" t="s">
        <v>82</v>
      </c>
      <c r="AW222" s="14" t="s">
        <v>30</v>
      </c>
      <c r="AX222" s="14" t="s">
        <v>73</v>
      </c>
      <c r="AY222" s="190" t="s">
        <v>185</v>
      </c>
    </row>
    <row r="223" spans="1:65" s="15" customFormat="1" ht="11.25">
      <c r="B223" s="197"/>
      <c r="D223" s="182" t="s">
        <v>194</v>
      </c>
      <c r="E223" s="198" t="s">
        <v>1369</v>
      </c>
      <c r="F223" s="199" t="s">
        <v>146</v>
      </c>
      <c r="H223" s="200">
        <v>152.27600000000001</v>
      </c>
      <c r="I223" s="201"/>
      <c r="L223" s="197"/>
      <c r="M223" s="202"/>
      <c r="N223" s="203"/>
      <c r="O223" s="203"/>
      <c r="P223" s="203"/>
      <c r="Q223" s="203"/>
      <c r="R223" s="203"/>
      <c r="S223" s="203"/>
      <c r="T223" s="204"/>
      <c r="AT223" s="198" t="s">
        <v>194</v>
      </c>
      <c r="AU223" s="198" t="s">
        <v>82</v>
      </c>
      <c r="AV223" s="15" t="s">
        <v>192</v>
      </c>
      <c r="AW223" s="15" t="s">
        <v>30</v>
      </c>
      <c r="AX223" s="15" t="s">
        <v>80</v>
      </c>
      <c r="AY223" s="198" t="s">
        <v>185</v>
      </c>
    </row>
    <row r="224" spans="1:65" s="2" customFormat="1" ht="21.75" customHeight="1">
      <c r="A224" s="33"/>
      <c r="B224" s="167"/>
      <c r="C224" s="168" t="s">
        <v>367</v>
      </c>
      <c r="D224" s="168" t="s">
        <v>187</v>
      </c>
      <c r="E224" s="169" t="s">
        <v>444</v>
      </c>
      <c r="F224" s="170" t="s">
        <v>445</v>
      </c>
      <c r="G224" s="171" t="s">
        <v>262</v>
      </c>
      <c r="H224" s="172">
        <v>13.263</v>
      </c>
      <c r="I224" s="173"/>
      <c r="J224" s="174">
        <f>ROUND(I224*H224,2)</f>
        <v>0</v>
      </c>
      <c r="K224" s="170" t="s">
        <v>191</v>
      </c>
      <c r="L224" s="34"/>
      <c r="M224" s="175" t="s">
        <v>1</v>
      </c>
      <c r="N224" s="176" t="s">
        <v>38</v>
      </c>
      <c r="O224" s="59"/>
      <c r="P224" s="177">
        <f>O224*H224</f>
        <v>0</v>
      </c>
      <c r="Q224" s="177">
        <v>0</v>
      </c>
      <c r="R224" s="177">
        <f>Q224*H224</f>
        <v>0</v>
      </c>
      <c r="S224" s="177">
        <v>0</v>
      </c>
      <c r="T224" s="178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79" t="s">
        <v>192</v>
      </c>
      <c r="AT224" s="179" t="s">
        <v>187</v>
      </c>
      <c r="AU224" s="179" t="s">
        <v>82</v>
      </c>
      <c r="AY224" s="18" t="s">
        <v>185</v>
      </c>
      <c r="BE224" s="180">
        <f>IF(N224="základní",J224,0)</f>
        <v>0</v>
      </c>
      <c r="BF224" s="180">
        <f>IF(N224="snížená",J224,0)</f>
        <v>0</v>
      </c>
      <c r="BG224" s="180">
        <f>IF(N224="zákl. přenesená",J224,0)</f>
        <v>0</v>
      </c>
      <c r="BH224" s="180">
        <f>IF(N224="sníž. přenesená",J224,0)</f>
        <v>0</v>
      </c>
      <c r="BI224" s="180">
        <f>IF(N224="nulová",J224,0)</f>
        <v>0</v>
      </c>
      <c r="BJ224" s="18" t="s">
        <v>80</v>
      </c>
      <c r="BK224" s="180">
        <f>ROUND(I224*H224,2)</f>
        <v>0</v>
      </c>
      <c r="BL224" s="18" t="s">
        <v>192</v>
      </c>
      <c r="BM224" s="179" t="s">
        <v>446</v>
      </c>
    </row>
    <row r="225" spans="1:65" s="13" customFormat="1" ht="11.25">
      <c r="B225" s="181"/>
      <c r="D225" s="182" t="s">
        <v>194</v>
      </c>
      <c r="E225" s="183" t="s">
        <v>1</v>
      </c>
      <c r="F225" s="184" t="s">
        <v>1245</v>
      </c>
      <c r="H225" s="183" t="s">
        <v>1</v>
      </c>
      <c r="I225" s="185"/>
      <c r="L225" s="181"/>
      <c r="M225" s="186"/>
      <c r="N225" s="187"/>
      <c r="O225" s="187"/>
      <c r="P225" s="187"/>
      <c r="Q225" s="187"/>
      <c r="R225" s="187"/>
      <c r="S225" s="187"/>
      <c r="T225" s="188"/>
      <c r="AT225" s="183" t="s">
        <v>194</v>
      </c>
      <c r="AU225" s="183" t="s">
        <v>82</v>
      </c>
      <c r="AV225" s="13" t="s">
        <v>80</v>
      </c>
      <c r="AW225" s="13" t="s">
        <v>30</v>
      </c>
      <c r="AX225" s="13" t="s">
        <v>73</v>
      </c>
      <c r="AY225" s="183" t="s">
        <v>185</v>
      </c>
    </row>
    <row r="226" spans="1:65" s="14" customFormat="1" ht="11.25">
      <c r="B226" s="189"/>
      <c r="D226" s="182" t="s">
        <v>194</v>
      </c>
      <c r="E226" s="190" t="s">
        <v>1</v>
      </c>
      <c r="F226" s="191" t="s">
        <v>1370</v>
      </c>
      <c r="H226" s="192">
        <v>3.6999999999999998E-2</v>
      </c>
      <c r="I226" s="193"/>
      <c r="L226" s="189"/>
      <c r="M226" s="194"/>
      <c r="N226" s="195"/>
      <c r="O226" s="195"/>
      <c r="P226" s="195"/>
      <c r="Q226" s="195"/>
      <c r="R226" s="195"/>
      <c r="S226" s="195"/>
      <c r="T226" s="196"/>
      <c r="AT226" s="190" t="s">
        <v>194</v>
      </c>
      <c r="AU226" s="190" t="s">
        <v>82</v>
      </c>
      <c r="AV226" s="14" t="s">
        <v>82</v>
      </c>
      <c r="AW226" s="14" t="s">
        <v>30</v>
      </c>
      <c r="AX226" s="14" t="s">
        <v>73</v>
      </c>
      <c r="AY226" s="190" t="s">
        <v>185</v>
      </c>
    </row>
    <row r="227" spans="1:65" s="16" customFormat="1" ht="11.25">
      <c r="B227" s="205"/>
      <c r="D227" s="182" t="s">
        <v>194</v>
      </c>
      <c r="E227" s="206" t="s">
        <v>1</v>
      </c>
      <c r="F227" s="207" t="s">
        <v>101</v>
      </c>
      <c r="H227" s="208">
        <v>3.6999999999999998E-2</v>
      </c>
      <c r="I227" s="209"/>
      <c r="L227" s="205"/>
      <c r="M227" s="210"/>
      <c r="N227" s="211"/>
      <c r="O227" s="211"/>
      <c r="P227" s="211"/>
      <c r="Q227" s="211"/>
      <c r="R227" s="211"/>
      <c r="S227" s="211"/>
      <c r="T227" s="212"/>
      <c r="AT227" s="206" t="s">
        <v>194</v>
      </c>
      <c r="AU227" s="206" t="s">
        <v>82</v>
      </c>
      <c r="AV227" s="16" t="s">
        <v>202</v>
      </c>
      <c r="AW227" s="16" t="s">
        <v>30</v>
      </c>
      <c r="AX227" s="16" t="s">
        <v>73</v>
      </c>
      <c r="AY227" s="206" t="s">
        <v>185</v>
      </c>
    </row>
    <row r="228" spans="1:65" s="14" customFormat="1" ht="11.25">
      <c r="B228" s="189"/>
      <c r="D228" s="182" t="s">
        <v>194</v>
      </c>
      <c r="E228" s="190" t="s">
        <v>136</v>
      </c>
      <c r="F228" s="191" t="s">
        <v>1371</v>
      </c>
      <c r="H228" s="192">
        <v>13.263</v>
      </c>
      <c r="I228" s="193"/>
      <c r="L228" s="189"/>
      <c r="M228" s="194"/>
      <c r="N228" s="195"/>
      <c r="O228" s="195"/>
      <c r="P228" s="195"/>
      <c r="Q228" s="195"/>
      <c r="R228" s="195"/>
      <c r="S228" s="195"/>
      <c r="T228" s="196"/>
      <c r="AT228" s="190" t="s">
        <v>194</v>
      </c>
      <c r="AU228" s="190" t="s">
        <v>82</v>
      </c>
      <c r="AV228" s="14" t="s">
        <v>82</v>
      </c>
      <c r="AW228" s="14" t="s">
        <v>30</v>
      </c>
      <c r="AX228" s="14" t="s">
        <v>80</v>
      </c>
      <c r="AY228" s="190" t="s">
        <v>185</v>
      </c>
    </row>
    <row r="229" spans="1:65" s="2" customFormat="1" ht="16.5" customHeight="1">
      <c r="A229" s="33"/>
      <c r="B229" s="167"/>
      <c r="C229" s="213" t="s">
        <v>372</v>
      </c>
      <c r="D229" s="213" t="s">
        <v>454</v>
      </c>
      <c r="E229" s="214" t="s">
        <v>455</v>
      </c>
      <c r="F229" s="215" t="s">
        <v>1372</v>
      </c>
      <c r="G229" s="216" t="s">
        <v>428</v>
      </c>
      <c r="H229" s="217">
        <v>21.681000000000001</v>
      </c>
      <c r="I229" s="218"/>
      <c r="J229" s="219">
        <f>ROUND(I229*H229,2)</f>
        <v>0</v>
      </c>
      <c r="K229" s="215" t="s">
        <v>1</v>
      </c>
      <c r="L229" s="220"/>
      <c r="M229" s="221" t="s">
        <v>1</v>
      </c>
      <c r="N229" s="222" t="s">
        <v>38</v>
      </c>
      <c r="O229" s="59"/>
      <c r="P229" s="177">
        <f>O229*H229</f>
        <v>0</v>
      </c>
      <c r="Q229" s="177">
        <v>0</v>
      </c>
      <c r="R229" s="177">
        <f>Q229*H229</f>
        <v>0</v>
      </c>
      <c r="S229" s="177">
        <v>0</v>
      </c>
      <c r="T229" s="178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79" t="s">
        <v>230</v>
      </c>
      <c r="AT229" s="179" t="s">
        <v>454</v>
      </c>
      <c r="AU229" s="179" t="s">
        <v>82</v>
      </c>
      <c r="AY229" s="18" t="s">
        <v>185</v>
      </c>
      <c r="BE229" s="180">
        <f>IF(N229="základní",J229,0)</f>
        <v>0</v>
      </c>
      <c r="BF229" s="180">
        <f>IF(N229="snížená",J229,0)</f>
        <v>0</v>
      </c>
      <c r="BG229" s="180">
        <f>IF(N229="zákl. přenesená",J229,0)</f>
        <v>0</v>
      </c>
      <c r="BH229" s="180">
        <f>IF(N229="sníž. přenesená",J229,0)</f>
        <v>0</v>
      </c>
      <c r="BI229" s="180">
        <f>IF(N229="nulová",J229,0)</f>
        <v>0</v>
      </c>
      <c r="BJ229" s="18" t="s">
        <v>80</v>
      </c>
      <c r="BK229" s="180">
        <f>ROUND(I229*H229,2)</f>
        <v>0</v>
      </c>
      <c r="BL229" s="18" t="s">
        <v>192</v>
      </c>
      <c r="BM229" s="179" t="s">
        <v>1373</v>
      </c>
    </row>
    <row r="230" spans="1:65" s="13" customFormat="1" ht="11.25">
      <c r="B230" s="181"/>
      <c r="D230" s="182" t="s">
        <v>194</v>
      </c>
      <c r="E230" s="183" t="s">
        <v>1</v>
      </c>
      <c r="F230" s="184" t="s">
        <v>1374</v>
      </c>
      <c r="H230" s="183" t="s">
        <v>1</v>
      </c>
      <c r="I230" s="185"/>
      <c r="L230" s="181"/>
      <c r="M230" s="186"/>
      <c r="N230" s="187"/>
      <c r="O230" s="187"/>
      <c r="P230" s="187"/>
      <c r="Q230" s="187"/>
      <c r="R230" s="187"/>
      <c r="S230" s="187"/>
      <c r="T230" s="188"/>
      <c r="AT230" s="183" t="s">
        <v>194</v>
      </c>
      <c r="AU230" s="183" t="s">
        <v>82</v>
      </c>
      <c r="AV230" s="13" t="s">
        <v>80</v>
      </c>
      <c r="AW230" s="13" t="s">
        <v>30</v>
      </c>
      <c r="AX230" s="13" t="s">
        <v>73</v>
      </c>
      <c r="AY230" s="183" t="s">
        <v>185</v>
      </c>
    </row>
    <row r="231" spans="1:65" s="14" customFormat="1" ht="11.25">
      <c r="B231" s="189"/>
      <c r="D231" s="182" t="s">
        <v>194</v>
      </c>
      <c r="E231" s="190" t="s">
        <v>1</v>
      </c>
      <c r="F231" s="191" t="s">
        <v>459</v>
      </c>
      <c r="H231" s="192">
        <v>21.681000000000001</v>
      </c>
      <c r="I231" s="193"/>
      <c r="L231" s="189"/>
      <c r="M231" s="194"/>
      <c r="N231" s="195"/>
      <c r="O231" s="195"/>
      <c r="P231" s="195"/>
      <c r="Q231" s="195"/>
      <c r="R231" s="195"/>
      <c r="S231" s="195"/>
      <c r="T231" s="196"/>
      <c r="AT231" s="190" t="s">
        <v>194</v>
      </c>
      <c r="AU231" s="190" t="s">
        <v>82</v>
      </c>
      <c r="AV231" s="14" t="s">
        <v>82</v>
      </c>
      <c r="AW231" s="14" t="s">
        <v>30</v>
      </c>
      <c r="AX231" s="14" t="s">
        <v>80</v>
      </c>
      <c r="AY231" s="190" t="s">
        <v>185</v>
      </c>
    </row>
    <row r="232" spans="1:65" s="2" customFormat="1" ht="16.5" customHeight="1">
      <c r="A232" s="33"/>
      <c r="B232" s="167"/>
      <c r="C232" s="213" t="s">
        <v>398</v>
      </c>
      <c r="D232" s="213" t="s">
        <v>454</v>
      </c>
      <c r="E232" s="214" t="s">
        <v>472</v>
      </c>
      <c r="F232" s="215" t="s">
        <v>1375</v>
      </c>
      <c r="G232" s="216" t="s">
        <v>428</v>
      </c>
      <c r="H232" s="217">
        <v>23.873000000000001</v>
      </c>
      <c r="I232" s="218"/>
      <c r="J232" s="219">
        <f>ROUND(I232*H232,2)</f>
        <v>0</v>
      </c>
      <c r="K232" s="215" t="s">
        <v>1</v>
      </c>
      <c r="L232" s="220"/>
      <c r="M232" s="221" t="s">
        <v>1</v>
      </c>
      <c r="N232" s="222" t="s">
        <v>38</v>
      </c>
      <c r="O232" s="59"/>
      <c r="P232" s="177">
        <f>O232*H232</f>
        <v>0</v>
      </c>
      <c r="Q232" s="177">
        <v>0</v>
      </c>
      <c r="R232" s="177">
        <f>Q232*H232</f>
        <v>0</v>
      </c>
      <c r="S232" s="177">
        <v>0</v>
      </c>
      <c r="T232" s="178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79" t="s">
        <v>230</v>
      </c>
      <c r="AT232" s="179" t="s">
        <v>454</v>
      </c>
      <c r="AU232" s="179" t="s">
        <v>82</v>
      </c>
      <c r="AY232" s="18" t="s">
        <v>185</v>
      </c>
      <c r="BE232" s="180">
        <f>IF(N232="základní",J232,0)</f>
        <v>0</v>
      </c>
      <c r="BF232" s="180">
        <f>IF(N232="snížená",J232,0)</f>
        <v>0</v>
      </c>
      <c r="BG232" s="180">
        <f>IF(N232="zákl. přenesená",J232,0)</f>
        <v>0</v>
      </c>
      <c r="BH232" s="180">
        <f>IF(N232="sníž. přenesená",J232,0)</f>
        <v>0</v>
      </c>
      <c r="BI232" s="180">
        <f>IF(N232="nulová",J232,0)</f>
        <v>0</v>
      </c>
      <c r="BJ232" s="18" t="s">
        <v>80</v>
      </c>
      <c r="BK232" s="180">
        <f>ROUND(I232*H232,2)</f>
        <v>0</v>
      </c>
      <c r="BL232" s="18" t="s">
        <v>192</v>
      </c>
      <c r="BM232" s="179" t="s">
        <v>1376</v>
      </c>
    </row>
    <row r="233" spans="1:65" s="2" customFormat="1" ht="16.5" customHeight="1">
      <c r="A233" s="33"/>
      <c r="B233" s="167"/>
      <c r="C233" s="168" t="s">
        <v>403</v>
      </c>
      <c r="D233" s="168" t="s">
        <v>187</v>
      </c>
      <c r="E233" s="169" t="s">
        <v>414</v>
      </c>
      <c r="F233" s="170" t="s">
        <v>415</v>
      </c>
      <c r="G233" s="171" t="s">
        <v>262</v>
      </c>
      <c r="H233" s="172">
        <v>29.108000000000001</v>
      </c>
      <c r="I233" s="173"/>
      <c r="J233" s="174">
        <f>ROUND(I233*H233,2)</f>
        <v>0</v>
      </c>
      <c r="K233" s="170" t="s">
        <v>191</v>
      </c>
      <c r="L233" s="34"/>
      <c r="M233" s="175" t="s">
        <v>1</v>
      </c>
      <c r="N233" s="176" t="s">
        <v>38</v>
      </c>
      <c r="O233" s="59"/>
      <c r="P233" s="177">
        <f>O233*H233</f>
        <v>0</v>
      </c>
      <c r="Q233" s="177">
        <v>0</v>
      </c>
      <c r="R233" s="177">
        <f>Q233*H233</f>
        <v>0</v>
      </c>
      <c r="S233" s="177">
        <v>0</v>
      </c>
      <c r="T233" s="178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79" t="s">
        <v>192</v>
      </c>
      <c r="AT233" s="179" t="s">
        <v>187</v>
      </c>
      <c r="AU233" s="179" t="s">
        <v>82</v>
      </c>
      <c r="AY233" s="18" t="s">
        <v>185</v>
      </c>
      <c r="BE233" s="180">
        <f>IF(N233="základní",J233,0)</f>
        <v>0</v>
      </c>
      <c r="BF233" s="180">
        <f>IF(N233="snížená",J233,0)</f>
        <v>0</v>
      </c>
      <c r="BG233" s="180">
        <f>IF(N233="zákl. přenesená",J233,0)</f>
        <v>0</v>
      </c>
      <c r="BH233" s="180">
        <f>IF(N233="sníž. přenesená",J233,0)</f>
        <v>0</v>
      </c>
      <c r="BI233" s="180">
        <f>IF(N233="nulová",J233,0)</f>
        <v>0</v>
      </c>
      <c r="BJ233" s="18" t="s">
        <v>80</v>
      </c>
      <c r="BK233" s="180">
        <f>ROUND(I233*H233,2)</f>
        <v>0</v>
      </c>
      <c r="BL233" s="18" t="s">
        <v>192</v>
      </c>
      <c r="BM233" s="179" t="s">
        <v>477</v>
      </c>
    </row>
    <row r="234" spans="1:65" s="13" customFormat="1" ht="11.25">
      <c r="B234" s="181"/>
      <c r="D234" s="182" t="s">
        <v>194</v>
      </c>
      <c r="E234" s="183" t="s">
        <v>1</v>
      </c>
      <c r="F234" s="184" t="s">
        <v>1245</v>
      </c>
      <c r="H234" s="183" t="s">
        <v>1</v>
      </c>
      <c r="I234" s="185"/>
      <c r="L234" s="181"/>
      <c r="M234" s="186"/>
      <c r="N234" s="187"/>
      <c r="O234" s="187"/>
      <c r="P234" s="187"/>
      <c r="Q234" s="187"/>
      <c r="R234" s="187"/>
      <c r="S234" s="187"/>
      <c r="T234" s="188"/>
      <c r="AT234" s="183" t="s">
        <v>194</v>
      </c>
      <c r="AU234" s="183" t="s">
        <v>82</v>
      </c>
      <c r="AV234" s="13" t="s">
        <v>80</v>
      </c>
      <c r="AW234" s="13" t="s">
        <v>30</v>
      </c>
      <c r="AX234" s="13" t="s">
        <v>73</v>
      </c>
      <c r="AY234" s="183" t="s">
        <v>185</v>
      </c>
    </row>
    <row r="235" spans="1:65" s="13" customFormat="1" ht="11.25">
      <c r="B235" s="181"/>
      <c r="D235" s="182" t="s">
        <v>194</v>
      </c>
      <c r="E235" s="183" t="s">
        <v>1</v>
      </c>
      <c r="F235" s="184" t="s">
        <v>478</v>
      </c>
      <c r="H235" s="183" t="s">
        <v>1</v>
      </c>
      <c r="I235" s="185"/>
      <c r="L235" s="181"/>
      <c r="M235" s="186"/>
      <c r="N235" s="187"/>
      <c r="O235" s="187"/>
      <c r="P235" s="187"/>
      <c r="Q235" s="187"/>
      <c r="R235" s="187"/>
      <c r="S235" s="187"/>
      <c r="T235" s="188"/>
      <c r="AT235" s="183" t="s">
        <v>194</v>
      </c>
      <c r="AU235" s="183" t="s">
        <v>82</v>
      </c>
      <c r="AV235" s="13" t="s">
        <v>80</v>
      </c>
      <c r="AW235" s="13" t="s">
        <v>30</v>
      </c>
      <c r="AX235" s="13" t="s">
        <v>73</v>
      </c>
      <c r="AY235" s="183" t="s">
        <v>185</v>
      </c>
    </row>
    <row r="236" spans="1:65" s="14" customFormat="1" ht="11.25">
      <c r="B236" s="189"/>
      <c r="D236" s="182" t="s">
        <v>194</v>
      </c>
      <c r="E236" s="190" t="s">
        <v>1</v>
      </c>
      <c r="F236" s="191" t="s">
        <v>1377</v>
      </c>
      <c r="H236" s="192">
        <v>29.108000000000001</v>
      </c>
      <c r="I236" s="193"/>
      <c r="L236" s="189"/>
      <c r="M236" s="194"/>
      <c r="N236" s="195"/>
      <c r="O236" s="195"/>
      <c r="P236" s="195"/>
      <c r="Q236" s="195"/>
      <c r="R236" s="195"/>
      <c r="S236" s="195"/>
      <c r="T236" s="196"/>
      <c r="AT236" s="190" t="s">
        <v>194</v>
      </c>
      <c r="AU236" s="190" t="s">
        <v>82</v>
      </c>
      <c r="AV236" s="14" t="s">
        <v>82</v>
      </c>
      <c r="AW236" s="14" t="s">
        <v>30</v>
      </c>
      <c r="AX236" s="14" t="s">
        <v>73</v>
      </c>
      <c r="AY236" s="190" t="s">
        <v>185</v>
      </c>
    </row>
    <row r="237" spans="1:65" s="15" customFormat="1" ht="11.25">
      <c r="B237" s="197"/>
      <c r="D237" s="182" t="s">
        <v>194</v>
      </c>
      <c r="E237" s="198" t="s">
        <v>134</v>
      </c>
      <c r="F237" s="199" t="s">
        <v>146</v>
      </c>
      <c r="H237" s="200">
        <v>29.108000000000001</v>
      </c>
      <c r="I237" s="201"/>
      <c r="L237" s="197"/>
      <c r="M237" s="202"/>
      <c r="N237" s="203"/>
      <c r="O237" s="203"/>
      <c r="P237" s="203"/>
      <c r="Q237" s="203"/>
      <c r="R237" s="203"/>
      <c r="S237" s="203"/>
      <c r="T237" s="204"/>
      <c r="AT237" s="198" t="s">
        <v>194</v>
      </c>
      <c r="AU237" s="198" t="s">
        <v>82</v>
      </c>
      <c r="AV237" s="15" t="s">
        <v>192</v>
      </c>
      <c r="AW237" s="15" t="s">
        <v>30</v>
      </c>
      <c r="AX237" s="15" t="s">
        <v>80</v>
      </c>
      <c r="AY237" s="198" t="s">
        <v>185</v>
      </c>
    </row>
    <row r="238" spans="1:65" s="2" customFormat="1" ht="21.75" customHeight="1">
      <c r="A238" s="33"/>
      <c r="B238" s="167"/>
      <c r="C238" s="168" t="s">
        <v>408</v>
      </c>
      <c r="D238" s="168" t="s">
        <v>187</v>
      </c>
      <c r="E238" s="169" t="s">
        <v>481</v>
      </c>
      <c r="F238" s="170" t="s">
        <v>482</v>
      </c>
      <c r="G238" s="171" t="s">
        <v>262</v>
      </c>
      <c r="H238" s="172">
        <v>29.108000000000001</v>
      </c>
      <c r="I238" s="173"/>
      <c r="J238" s="174">
        <f>ROUND(I238*H238,2)</f>
        <v>0</v>
      </c>
      <c r="K238" s="170" t="s">
        <v>191</v>
      </c>
      <c r="L238" s="34"/>
      <c r="M238" s="175" t="s">
        <v>1</v>
      </c>
      <c r="N238" s="176" t="s">
        <v>38</v>
      </c>
      <c r="O238" s="59"/>
      <c r="P238" s="177">
        <f>O238*H238</f>
        <v>0</v>
      </c>
      <c r="Q238" s="177">
        <v>0</v>
      </c>
      <c r="R238" s="177">
        <f>Q238*H238</f>
        <v>0</v>
      </c>
      <c r="S238" s="177">
        <v>0</v>
      </c>
      <c r="T238" s="178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79" t="s">
        <v>192</v>
      </c>
      <c r="AT238" s="179" t="s">
        <v>187</v>
      </c>
      <c r="AU238" s="179" t="s">
        <v>82</v>
      </c>
      <c r="AY238" s="18" t="s">
        <v>185</v>
      </c>
      <c r="BE238" s="180">
        <f>IF(N238="základní",J238,0)</f>
        <v>0</v>
      </c>
      <c r="BF238" s="180">
        <f>IF(N238="snížená",J238,0)</f>
        <v>0</v>
      </c>
      <c r="BG238" s="180">
        <f>IF(N238="zákl. přenesená",J238,0)</f>
        <v>0</v>
      </c>
      <c r="BH238" s="180">
        <f>IF(N238="sníž. přenesená",J238,0)</f>
        <v>0</v>
      </c>
      <c r="BI238" s="180">
        <f>IF(N238="nulová",J238,0)</f>
        <v>0</v>
      </c>
      <c r="BJ238" s="18" t="s">
        <v>80</v>
      </c>
      <c r="BK238" s="180">
        <f>ROUND(I238*H238,2)</f>
        <v>0</v>
      </c>
      <c r="BL238" s="18" t="s">
        <v>192</v>
      </c>
      <c r="BM238" s="179" t="s">
        <v>483</v>
      </c>
    </row>
    <row r="239" spans="1:65" s="14" customFormat="1" ht="11.25">
      <c r="B239" s="189"/>
      <c r="D239" s="182" t="s">
        <v>194</v>
      </c>
      <c r="E239" s="190" t="s">
        <v>1</v>
      </c>
      <c r="F239" s="191" t="s">
        <v>134</v>
      </c>
      <c r="H239" s="192">
        <v>29.108000000000001</v>
      </c>
      <c r="I239" s="193"/>
      <c r="L239" s="189"/>
      <c r="M239" s="194"/>
      <c r="N239" s="195"/>
      <c r="O239" s="195"/>
      <c r="P239" s="195"/>
      <c r="Q239" s="195"/>
      <c r="R239" s="195"/>
      <c r="S239" s="195"/>
      <c r="T239" s="196"/>
      <c r="AT239" s="190" t="s">
        <v>194</v>
      </c>
      <c r="AU239" s="190" t="s">
        <v>82</v>
      </c>
      <c r="AV239" s="14" t="s">
        <v>82</v>
      </c>
      <c r="AW239" s="14" t="s">
        <v>30</v>
      </c>
      <c r="AX239" s="14" t="s">
        <v>80</v>
      </c>
      <c r="AY239" s="190" t="s">
        <v>185</v>
      </c>
    </row>
    <row r="240" spans="1:65" s="2" customFormat="1" ht="21.75" customHeight="1">
      <c r="A240" s="33"/>
      <c r="B240" s="167"/>
      <c r="C240" s="168" t="s">
        <v>413</v>
      </c>
      <c r="D240" s="168" t="s">
        <v>187</v>
      </c>
      <c r="E240" s="169" t="s">
        <v>496</v>
      </c>
      <c r="F240" s="170" t="s">
        <v>497</v>
      </c>
      <c r="G240" s="171" t="s">
        <v>190</v>
      </c>
      <c r="H240" s="172">
        <v>191.4</v>
      </c>
      <c r="I240" s="173"/>
      <c r="J240" s="174">
        <f>ROUND(I240*H240,2)</f>
        <v>0</v>
      </c>
      <c r="K240" s="170" t="s">
        <v>191</v>
      </c>
      <c r="L240" s="34"/>
      <c r="M240" s="175" t="s">
        <v>1</v>
      </c>
      <c r="N240" s="176" t="s">
        <v>38</v>
      </c>
      <c r="O240" s="59"/>
      <c r="P240" s="177">
        <f>O240*H240</f>
        <v>0</v>
      </c>
      <c r="Q240" s="177">
        <v>0</v>
      </c>
      <c r="R240" s="177">
        <f>Q240*H240</f>
        <v>0</v>
      </c>
      <c r="S240" s="177">
        <v>0</v>
      </c>
      <c r="T240" s="178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79" t="s">
        <v>192</v>
      </c>
      <c r="AT240" s="179" t="s">
        <v>187</v>
      </c>
      <c r="AU240" s="179" t="s">
        <v>82</v>
      </c>
      <c r="AY240" s="18" t="s">
        <v>185</v>
      </c>
      <c r="BE240" s="180">
        <f>IF(N240="základní",J240,0)</f>
        <v>0</v>
      </c>
      <c r="BF240" s="180">
        <f>IF(N240="snížená",J240,0)</f>
        <v>0</v>
      </c>
      <c r="BG240" s="180">
        <f>IF(N240="zákl. přenesená",J240,0)</f>
        <v>0</v>
      </c>
      <c r="BH240" s="180">
        <f>IF(N240="sníž. přenesená",J240,0)</f>
        <v>0</v>
      </c>
      <c r="BI240" s="180">
        <f>IF(N240="nulová",J240,0)</f>
        <v>0</v>
      </c>
      <c r="BJ240" s="18" t="s">
        <v>80</v>
      </c>
      <c r="BK240" s="180">
        <f>ROUND(I240*H240,2)</f>
        <v>0</v>
      </c>
      <c r="BL240" s="18" t="s">
        <v>192</v>
      </c>
      <c r="BM240" s="179" t="s">
        <v>1378</v>
      </c>
    </row>
    <row r="241" spans="1:65" s="13" customFormat="1" ht="11.25">
      <c r="B241" s="181"/>
      <c r="D241" s="182" t="s">
        <v>194</v>
      </c>
      <c r="E241" s="183" t="s">
        <v>1</v>
      </c>
      <c r="F241" s="184" t="s">
        <v>235</v>
      </c>
      <c r="H241" s="183" t="s">
        <v>1</v>
      </c>
      <c r="I241" s="185"/>
      <c r="L241" s="181"/>
      <c r="M241" s="186"/>
      <c r="N241" s="187"/>
      <c r="O241" s="187"/>
      <c r="P241" s="187"/>
      <c r="Q241" s="187"/>
      <c r="R241" s="187"/>
      <c r="S241" s="187"/>
      <c r="T241" s="188"/>
      <c r="AT241" s="183" t="s">
        <v>194</v>
      </c>
      <c r="AU241" s="183" t="s">
        <v>82</v>
      </c>
      <c r="AV241" s="13" t="s">
        <v>80</v>
      </c>
      <c r="AW241" s="13" t="s">
        <v>30</v>
      </c>
      <c r="AX241" s="13" t="s">
        <v>73</v>
      </c>
      <c r="AY241" s="183" t="s">
        <v>185</v>
      </c>
    </row>
    <row r="242" spans="1:65" s="14" customFormat="1" ht="11.25">
      <c r="B242" s="189"/>
      <c r="D242" s="182" t="s">
        <v>194</v>
      </c>
      <c r="E242" s="190" t="s">
        <v>1</v>
      </c>
      <c r="F242" s="191" t="s">
        <v>1379</v>
      </c>
      <c r="H242" s="192">
        <v>191.4</v>
      </c>
      <c r="I242" s="193"/>
      <c r="L242" s="189"/>
      <c r="M242" s="194"/>
      <c r="N242" s="195"/>
      <c r="O242" s="195"/>
      <c r="P242" s="195"/>
      <c r="Q242" s="195"/>
      <c r="R242" s="195"/>
      <c r="S242" s="195"/>
      <c r="T242" s="196"/>
      <c r="AT242" s="190" t="s">
        <v>194</v>
      </c>
      <c r="AU242" s="190" t="s">
        <v>82</v>
      </c>
      <c r="AV242" s="14" t="s">
        <v>82</v>
      </c>
      <c r="AW242" s="14" t="s">
        <v>30</v>
      </c>
      <c r="AX242" s="14" t="s">
        <v>73</v>
      </c>
      <c r="AY242" s="190" t="s">
        <v>185</v>
      </c>
    </row>
    <row r="243" spans="1:65" s="15" customFormat="1" ht="11.25">
      <c r="B243" s="197"/>
      <c r="D243" s="182" t="s">
        <v>194</v>
      </c>
      <c r="E243" s="198" t="s">
        <v>1</v>
      </c>
      <c r="F243" s="199" t="s">
        <v>146</v>
      </c>
      <c r="H243" s="200">
        <v>191.4</v>
      </c>
      <c r="I243" s="201"/>
      <c r="L243" s="197"/>
      <c r="M243" s="202"/>
      <c r="N243" s="203"/>
      <c r="O243" s="203"/>
      <c r="P243" s="203"/>
      <c r="Q243" s="203"/>
      <c r="R243" s="203"/>
      <c r="S243" s="203"/>
      <c r="T243" s="204"/>
      <c r="AT243" s="198" t="s">
        <v>194</v>
      </c>
      <c r="AU243" s="198" t="s">
        <v>82</v>
      </c>
      <c r="AV243" s="15" t="s">
        <v>192</v>
      </c>
      <c r="AW243" s="15" t="s">
        <v>30</v>
      </c>
      <c r="AX243" s="15" t="s">
        <v>80</v>
      </c>
      <c r="AY243" s="198" t="s">
        <v>185</v>
      </c>
    </row>
    <row r="244" spans="1:65" s="2" customFormat="1" ht="21.75" customHeight="1">
      <c r="A244" s="33"/>
      <c r="B244" s="167"/>
      <c r="C244" s="168" t="s">
        <v>417</v>
      </c>
      <c r="D244" s="168" t="s">
        <v>187</v>
      </c>
      <c r="E244" s="169" t="s">
        <v>501</v>
      </c>
      <c r="F244" s="170" t="s">
        <v>502</v>
      </c>
      <c r="G244" s="171" t="s">
        <v>190</v>
      </c>
      <c r="H244" s="172">
        <v>191.4</v>
      </c>
      <c r="I244" s="173"/>
      <c r="J244" s="174">
        <f>ROUND(I244*H244,2)</f>
        <v>0</v>
      </c>
      <c r="K244" s="170" t="s">
        <v>191</v>
      </c>
      <c r="L244" s="34"/>
      <c r="M244" s="175" t="s">
        <v>1</v>
      </c>
      <c r="N244" s="176" t="s">
        <v>38</v>
      </c>
      <c r="O244" s="59"/>
      <c r="P244" s="177">
        <f>O244*H244</f>
        <v>0</v>
      </c>
      <c r="Q244" s="177">
        <v>0</v>
      </c>
      <c r="R244" s="177">
        <f>Q244*H244</f>
        <v>0</v>
      </c>
      <c r="S244" s="177">
        <v>0</v>
      </c>
      <c r="T244" s="178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79" t="s">
        <v>192</v>
      </c>
      <c r="AT244" s="179" t="s">
        <v>187</v>
      </c>
      <c r="AU244" s="179" t="s">
        <v>82</v>
      </c>
      <c r="AY244" s="18" t="s">
        <v>185</v>
      </c>
      <c r="BE244" s="180">
        <f>IF(N244="základní",J244,0)</f>
        <v>0</v>
      </c>
      <c r="BF244" s="180">
        <f>IF(N244="snížená",J244,0)</f>
        <v>0</v>
      </c>
      <c r="BG244" s="180">
        <f>IF(N244="zákl. přenesená",J244,0)</f>
        <v>0</v>
      </c>
      <c r="BH244" s="180">
        <f>IF(N244="sníž. přenesená",J244,0)</f>
        <v>0</v>
      </c>
      <c r="BI244" s="180">
        <f>IF(N244="nulová",J244,0)</f>
        <v>0</v>
      </c>
      <c r="BJ244" s="18" t="s">
        <v>80</v>
      </c>
      <c r="BK244" s="180">
        <f>ROUND(I244*H244,2)</f>
        <v>0</v>
      </c>
      <c r="BL244" s="18" t="s">
        <v>192</v>
      </c>
      <c r="BM244" s="179" t="s">
        <v>1380</v>
      </c>
    </row>
    <row r="245" spans="1:65" s="13" customFormat="1" ht="11.25">
      <c r="B245" s="181"/>
      <c r="D245" s="182" t="s">
        <v>194</v>
      </c>
      <c r="E245" s="183" t="s">
        <v>1</v>
      </c>
      <c r="F245" s="184" t="s">
        <v>235</v>
      </c>
      <c r="H245" s="183" t="s">
        <v>1</v>
      </c>
      <c r="I245" s="185"/>
      <c r="L245" s="181"/>
      <c r="M245" s="186"/>
      <c r="N245" s="187"/>
      <c r="O245" s="187"/>
      <c r="P245" s="187"/>
      <c r="Q245" s="187"/>
      <c r="R245" s="187"/>
      <c r="S245" s="187"/>
      <c r="T245" s="188"/>
      <c r="AT245" s="183" t="s">
        <v>194</v>
      </c>
      <c r="AU245" s="183" t="s">
        <v>82</v>
      </c>
      <c r="AV245" s="13" t="s">
        <v>80</v>
      </c>
      <c r="AW245" s="13" t="s">
        <v>30</v>
      </c>
      <c r="AX245" s="13" t="s">
        <v>73</v>
      </c>
      <c r="AY245" s="183" t="s">
        <v>185</v>
      </c>
    </row>
    <row r="246" spans="1:65" s="14" customFormat="1" ht="11.25">
      <c r="B246" s="189"/>
      <c r="D246" s="182" t="s">
        <v>194</v>
      </c>
      <c r="E246" s="190" t="s">
        <v>1</v>
      </c>
      <c r="F246" s="191" t="s">
        <v>1379</v>
      </c>
      <c r="H246" s="192">
        <v>191.4</v>
      </c>
      <c r="I246" s="193"/>
      <c r="L246" s="189"/>
      <c r="M246" s="194"/>
      <c r="N246" s="195"/>
      <c r="O246" s="195"/>
      <c r="P246" s="195"/>
      <c r="Q246" s="195"/>
      <c r="R246" s="195"/>
      <c r="S246" s="195"/>
      <c r="T246" s="196"/>
      <c r="AT246" s="190" t="s">
        <v>194</v>
      </c>
      <c r="AU246" s="190" t="s">
        <v>82</v>
      </c>
      <c r="AV246" s="14" t="s">
        <v>82</v>
      </c>
      <c r="AW246" s="14" t="s">
        <v>30</v>
      </c>
      <c r="AX246" s="14" t="s">
        <v>80</v>
      </c>
      <c r="AY246" s="190" t="s">
        <v>185</v>
      </c>
    </row>
    <row r="247" spans="1:65" s="2" customFormat="1" ht="16.5" customHeight="1">
      <c r="A247" s="33"/>
      <c r="B247" s="167"/>
      <c r="C247" s="168" t="s">
        <v>421</v>
      </c>
      <c r="D247" s="168" t="s">
        <v>187</v>
      </c>
      <c r="E247" s="169" t="s">
        <v>485</v>
      </c>
      <c r="F247" s="170" t="s">
        <v>486</v>
      </c>
      <c r="G247" s="171" t="s">
        <v>262</v>
      </c>
      <c r="H247" s="172">
        <v>191.4</v>
      </c>
      <c r="I247" s="173"/>
      <c r="J247" s="174">
        <f>ROUND(I247*H247,2)</f>
        <v>0</v>
      </c>
      <c r="K247" s="170" t="s">
        <v>191</v>
      </c>
      <c r="L247" s="34"/>
      <c r="M247" s="175" t="s">
        <v>1</v>
      </c>
      <c r="N247" s="176" t="s">
        <v>38</v>
      </c>
      <c r="O247" s="59"/>
      <c r="P247" s="177">
        <f>O247*H247</f>
        <v>0</v>
      </c>
      <c r="Q247" s="177">
        <v>0</v>
      </c>
      <c r="R247" s="177">
        <f>Q247*H247</f>
        <v>0</v>
      </c>
      <c r="S247" s="177">
        <v>0</v>
      </c>
      <c r="T247" s="178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79" t="s">
        <v>192</v>
      </c>
      <c r="AT247" s="179" t="s">
        <v>187</v>
      </c>
      <c r="AU247" s="179" t="s">
        <v>82</v>
      </c>
      <c r="AY247" s="18" t="s">
        <v>185</v>
      </c>
      <c r="BE247" s="180">
        <f>IF(N247="základní",J247,0)</f>
        <v>0</v>
      </c>
      <c r="BF247" s="180">
        <f>IF(N247="snížená",J247,0)</f>
        <v>0</v>
      </c>
      <c r="BG247" s="180">
        <f>IF(N247="zákl. přenesená",J247,0)</f>
        <v>0</v>
      </c>
      <c r="BH247" s="180">
        <f>IF(N247="sníž. přenesená",J247,0)</f>
        <v>0</v>
      </c>
      <c r="BI247" s="180">
        <f>IF(N247="nulová",J247,0)</f>
        <v>0</v>
      </c>
      <c r="BJ247" s="18" t="s">
        <v>80</v>
      </c>
      <c r="BK247" s="180">
        <f>ROUND(I247*H247,2)</f>
        <v>0</v>
      </c>
      <c r="BL247" s="18" t="s">
        <v>192</v>
      </c>
      <c r="BM247" s="179" t="s">
        <v>1381</v>
      </c>
    </row>
    <row r="248" spans="1:65" s="13" customFormat="1" ht="11.25">
      <c r="B248" s="181"/>
      <c r="D248" s="182" t="s">
        <v>194</v>
      </c>
      <c r="E248" s="183" t="s">
        <v>1</v>
      </c>
      <c r="F248" s="184" t="s">
        <v>235</v>
      </c>
      <c r="H248" s="183" t="s">
        <v>1</v>
      </c>
      <c r="I248" s="185"/>
      <c r="L248" s="181"/>
      <c r="M248" s="186"/>
      <c r="N248" s="187"/>
      <c r="O248" s="187"/>
      <c r="P248" s="187"/>
      <c r="Q248" s="187"/>
      <c r="R248" s="187"/>
      <c r="S248" s="187"/>
      <c r="T248" s="188"/>
      <c r="AT248" s="183" t="s">
        <v>194</v>
      </c>
      <c r="AU248" s="183" t="s">
        <v>82</v>
      </c>
      <c r="AV248" s="13" t="s">
        <v>80</v>
      </c>
      <c r="AW248" s="13" t="s">
        <v>30</v>
      </c>
      <c r="AX248" s="13" t="s">
        <v>73</v>
      </c>
      <c r="AY248" s="183" t="s">
        <v>185</v>
      </c>
    </row>
    <row r="249" spans="1:65" s="14" customFormat="1" ht="11.25">
      <c r="B249" s="189"/>
      <c r="D249" s="182" t="s">
        <v>194</v>
      </c>
      <c r="E249" s="190" t="s">
        <v>1</v>
      </c>
      <c r="F249" s="191" t="s">
        <v>1382</v>
      </c>
      <c r="H249" s="192">
        <v>191.4</v>
      </c>
      <c r="I249" s="193"/>
      <c r="L249" s="189"/>
      <c r="M249" s="194"/>
      <c r="N249" s="195"/>
      <c r="O249" s="195"/>
      <c r="P249" s="195"/>
      <c r="Q249" s="195"/>
      <c r="R249" s="195"/>
      <c r="S249" s="195"/>
      <c r="T249" s="196"/>
      <c r="AT249" s="190" t="s">
        <v>194</v>
      </c>
      <c r="AU249" s="190" t="s">
        <v>82</v>
      </c>
      <c r="AV249" s="14" t="s">
        <v>82</v>
      </c>
      <c r="AW249" s="14" t="s">
        <v>30</v>
      </c>
      <c r="AX249" s="14" t="s">
        <v>80</v>
      </c>
      <c r="AY249" s="190" t="s">
        <v>185</v>
      </c>
    </row>
    <row r="250" spans="1:65" s="2" customFormat="1" ht="16.5" customHeight="1">
      <c r="A250" s="33"/>
      <c r="B250" s="167"/>
      <c r="C250" s="213" t="s">
        <v>425</v>
      </c>
      <c r="D250" s="213" t="s">
        <v>454</v>
      </c>
      <c r="E250" s="214" t="s">
        <v>490</v>
      </c>
      <c r="F250" s="215" t="s">
        <v>491</v>
      </c>
      <c r="G250" s="216" t="s">
        <v>492</v>
      </c>
      <c r="H250" s="217">
        <v>5.742</v>
      </c>
      <c r="I250" s="218"/>
      <c r="J250" s="219">
        <f>ROUND(I250*H250,2)</f>
        <v>0</v>
      </c>
      <c r="K250" s="215" t="s">
        <v>191</v>
      </c>
      <c r="L250" s="220"/>
      <c r="M250" s="221" t="s">
        <v>1</v>
      </c>
      <c r="N250" s="222" t="s">
        <v>38</v>
      </c>
      <c r="O250" s="59"/>
      <c r="P250" s="177">
        <f>O250*H250</f>
        <v>0</v>
      </c>
      <c r="Q250" s="177">
        <v>1E-3</v>
      </c>
      <c r="R250" s="177">
        <f>Q250*H250</f>
        <v>5.7419999999999997E-3</v>
      </c>
      <c r="S250" s="177">
        <v>0</v>
      </c>
      <c r="T250" s="178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79" t="s">
        <v>230</v>
      </c>
      <c r="AT250" s="179" t="s">
        <v>454</v>
      </c>
      <c r="AU250" s="179" t="s">
        <v>82</v>
      </c>
      <c r="AY250" s="18" t="s">
        <v>185</v>
      </c>
      <c r="BE250" s="180">
        <f>IF(N250="základní",J250,0)</f>
        <v>0</v>
      </c>
      <c r="BF250" s="180">
        <f>IF(N250="snížená",J250,0)</f>
        <v>0</v>
      </c>
      <c r="BG250" s="180">
        <f>IF(N250="zákl. přenesená",J250,0)</f>
        <v>0</v>
      </c>
      <c r="BH250" s="180">
        <f>IF(N250="sníž. přenesená",J250,0)</f>
        <v>0</v>
      </c>
      <c r="BI250" s="180">
        <f>IF(N250="nulová",J250,0)</f>
        <v>0</v>
      </c>
      <c r="BJ250" s="18" t="s">
        <v>80</v>
      </c>
      <c r="BK250" s="180">
        <f>ROUND(I250*H250,2)</f>
        <v>0</v>
      </c>
      <c r="BL250" s="18" t="s">
        <v>192</v>
      </c>
      <c r="BM250" s="179" t="s">
        <v>1383</v>
      </c>
    </row>
    <row r="251" spans="1:65" s="13" customFormat="1" ht="11.25">
      <c r="B251" s="181"/>
      <c r="D251" s="182" t="s">
        <v>194</v>
      </c>
      <c r="E251" s="183" t="s">
        <v>1</v>
      </c>
      <c r="F251" s="184" t="s">
        <v>235</v>
      </c>
      <c r="H251" s="183" t="s">
        <v>1</v>
      </c>
      <c r="I251" s="185"/>
      <c r="L251" s="181"/>
      <c r="M251" s="186"/>
      <c r="N251" s="187"/>
      <c r="O251" s="187"/>
      <c r="P251" s="187"/>
      <c r="Q251" s="187"/>
      <c r="R251" s="187"/>
      <c r="S251" s="187"/>
      <c r="T251" s="188"/>
      <c r="AT251" s="183" t="s">
        <v>194</v>
      </c>
      <c r="AU251" s="183" t="s">
        <v>82</v>
      </c>
      <c r="AV251" s="13" t="s">
        <v>80</v>
      </c>
      <c r="AW251" s="13" t="s">
        <v>30</v>
      </c>
      <c r="AX251" s="13" t="s">
        <v>73</v>
      </c>
      <c r="AY251" s="183" t="s">
        <v>185</v>
      </c>
    </row>
    <row r="252" spans="1:65" s="14" customFormat="1" ht="11.25">
      <c r="B252" s="189"/>
      <c r="D252" s="182" t="s">
        <v>194</v>
      </c>
      <c r="E252" s="190" t="s">
        <v>1</v>
      </c>
      <c r="F252" s="191" t="s">
        <v>1384</v>
      </c>
      <c r="H252" s="192">
        <v>5.742</v>
      </c>
      <c r="I252" s="193"/>
      <c r="L252" s="189"/>
      <c r="M252" s="194"/>
      <c r="N252" s="195"/>
      <c r="O252" s="195"/>
      <c r="P252" s="195"/>
      <c r="Q252" s="195"/>
      <c r="R252" s="195"/>
      <c r="S252" s="195"/>
      <c r="T252" s="196"/>
      <c r="AT252" s="190" t="s">
        <v>194</v>
      </c>
      <c r="AU252" s="190" t="s">
        <v>82</v>
      </c>
      <c r="AV252" s="14" t="s">
        <v>82</v>
      </c>
      <c r="AW252" s="14" t="s">
        <v>30</v>
      </c>
      <c r="AX252" s="14" t="s">
        <v>80</v>
      </c>
      <c r="AY252" s="190" t="s">
        <v>185</v>
      </c>
    </row>
    <row r="253" spans="1:65" s="12" customFormat="1" ht="22.9" customHeight="1">
      <c r="B253" s="154"/>
      <c r="D253" s="155" t="s">
        <v>72</v>
      </c>
      <c r="E253" s="165" t="s">
        <v>192</v>
      </c>
      <c r="F253" s="165" t="s">
        <v>526</v>
      </c>
      <c r="I253" s="157"/>
      <c r="J253" s="166">
        <f>BK253</f>
        <v>0</v>
      </c>
      <c r="L253" s="154"/>
      <c r="M253" s="159"/>
      <c r="N253" s="160"/>
      <c r="O253" s="160"/>
      <c r="P253" s="161">
        <f>SUM(P254:P256)</f>
        <v>0</v>
      </c>
      <c r="Q253" s="160"/>
      <c r="R253" s="161">
        <f>SUM(R254:R256)</f>
        <v>0</v>
      </c>
      <c r="S253" s="160"/>
      <c r="T253" s="162">
        <f>SUM(T254:T256)</f>
        <v>0</v>
      </c>
      <c r="AR253" s="155" t="s">
        <v>80</v>
      </c>
      <c r="AT253" s="163" t="s">
        <v>72</v>
      </c>
      <c r="AU253" s="163" t="s">
        <v>80</v>
      </c>
      <c r="AY253" s="155" t="s">
        <v>185</v>
      </c>
      <c r="BK253" s="164">
        <f>SUM(BK254:BK256)</f>
        <v>0</v>
      </c>
    </row>
    <row r="254" spans="1:65" s="2" customFormat="1" ht="16.5" customHeight="1">
      <c r="A254" s="33"/>
      <c r="B254" s="167"/>
      <c r="C254" s="168" t="s">
        <v>431</v>
      </c>
      <c r="D254" s="168" t="s">
        <v>187</v>
      </c>
      <c r="E254" s="169" t="s">
        <v>528</v>
      </c>
      <c r="F254" s="170" t="s">
        <v>529</v>
      </c>
      <c r="G254" s="171" t="s">
        <v>294</v>
      </c>
      <c r="H254" s="172">
        <v>3.8</v>
      </c>
      <c r="I254" s="173"/>
      <c r="J254" s="174">
        <f>ROUND(I254*H254,2)</f>
        <v>0</v>
      </c>
      <c r="K254" s="170" t="s">
        <v>191</v>
      </c>
      <c r="L254" s="34"/>
      <c r="M254" s="175" t="s">
        <v>1</v>
      </c>
      <c r="N254" s="176" t="s">
        <v>38</v>
      </c>
      <c r="O254" s="59"/>
      <c r="P254" s="177">
        <f>O254*H254</f>
        <v>0</v>
      </c>
      <c r="Q254" s="177">
        <v>0</v>
      </c>
      <c r="R254" s="177">
        <f>Q254*H254</f>
        <v>0</v>
      </c>
      <c r="S254" s="177">
        <v>0</v>
      </c>
      <c r="T254" s="178">
        <f>S254*H254</f>
        <v>0</v>
      </c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R254" s="179" t="s">
        <v>192</v>
      </c>
      <c r="AT254" s="179" t="s">
        <v>187</v>
      </c>
      <c r="AU254" s="179" t="s">
        <v>82</v>
      </c>
      <c r="AY254" s="18" t="s">
        <v>185</v>
      </c>
      <c r="BE254" s="180">
        <f>IF(N254="základní",J254,0)</f>
        <v>0</v>
      </c>
      <c r="BF254" s="180">
        <f>IF(N254="snížená",J254,0)</f>
        <v>0</v>
      </c>
      <c r="BG254" s="180">
        <f>IF(N254="zákl. přenesená",J254,0)</f>
        <v>0</v>
      </c>
      <c r="BH254" s="180">
        <f>IF(N254="sníž. přenesená",J254,0)</f>
        <v>0</v>
      </c>
      <c r="BI254" s="180">
        <f>IF(N254="nulová",J254,0)</f>
        <v>0</v>
      </c>
      <c r="BJ254" s="18" t="s">
        <v>80</v>
      </c>
      <c r="BK254" s="180">
        <f>ROUND(I254*H254,2)</f>
        <v>0</v>
      </c>
      <c r="BL254" s="18" t="s">
        <v>192</v>
      </c>
      <c r="BM254" s="179" t="s">
        <v>530</v>
      </c>
    </row>
    <row r="255" spans="1:65" s="14" customFormat="1" ht="11.25">
      <c r="B255" s="189"/>
      <c r="D255" s="182" t="s">
        <v>194</v>
      </c>
      <c r="E255" s="190" t="s">
        <v>1</v>
      </c>
      <c r="F255" s="191" t="s">
        <v>106</v>
      </c>
      <c r="H255" s="192">
        <v>3.8</v>
      </c>
      <c r="I255" s="193"/>
      <c r="L255" s="189"/>
      <c r="M255" s="194"/>
      <c r="N255" s="195"/>
      <c r="O255" s="195"/>
      <c r="P255" s="195"/>
      <c r="Q255" s="195"/>
      <c r="R255" s="195"/>
      <c r="S255" s="195"/>
      <c r="T255" s="196"/>
      <c r="AT255" s="190" t="s">
        <v>194</v>
      </c>
      <c r="AU255" s="190" t="s">
        <v>82</v>
      </c>
      <c r="AV255" s="14" t="s">
        <v>82</v>
      </c>
      <c r="AW255" s="14" t="s">
        <v>30</v>
      </c>
      <c r="AX255" s="14" t="s">
        <v>73</v>
      </c>
      <c r="AY255" s="190" t="s">
        <v>185</v>
      </c>
    </row>
    <row r="256" spans="1:65" s="15" customFormat="1" ht="11.25">
      <c r="B256" s="197"/>
      <c r="D256" s="182" t="s">
        <v>194</v>
      </c>
      <c r="E256" s="198" t="s">
        <v>1</v>
      </c>
      <c r="F256" s="199" t="s">
        <v>146</v>
      </c>
      <c r="H256" s="200">
        <v>3.8</v>
      </c>
      <c r="I256" s="201"/>
      <c r="L256" s="197"/>
      <c r="M256" s="202"/>
      <c r="N256" s="203"/>
      <c r="O256" s="203"/>
      <c r="P256" s="203"/>
      <c r="Q256" s="203"/>
      <c r="R256" s="203"/>
      <c r="S256" s="203"/>
      <c r="T256" s="204"/>
      <c r="AT256" s="198" t="s">
        <v>194</v>
      </c>
      <c r="AU256" s="198" t="s">
        <v>82</v>
      </c>
      <c r="AV256" s="15" t="s">
        <v>192</v>
      </c>
      <c r="AW256" s="15" t="s">
        <v>30</v>
      </c>
      <c r="AX256" s="15" t="s">
        <v>80</v>
      </c>
      <c r="AY256" s="198" t="s">
        <v>185</v>
      </c>
    </row>
    <row r="257" spans="1:65" s="12" customFormat="1" ht="22.9" customHeight="1">
      <c r="B257" s="154"/>
      <c r="D257" s="155" t="s">
        <v>72</v>
      </c>
      <c r="E257" s="165" t="s">
        <v>104</v>
      </c>
      <c r="F257" s="165" t="s">
        <v>555</v>
      </c>
      <c r="I257" s="157"/>
      <c r="J257" s="166">
        <f>BK257</f>
        <v>0</v>
      </c>
      <c r="L257" s="154"/>
      <c r="M257" s="159"/>
      <c r="N257" s="160"/>
      <c r="O257" s="160"/>
      <c r="P257" s="161">
        <f>SUM(P258:P293)</f>
        <v>0</v>
      </c>
      <c r="Q257" s="160"/>
      <c r="R257" s="161">
        <f>SUM(R258:R293)</f>
        <v>30.836265999999998</v>
      </c>
      <c r="S257" s="160"/>
      <c r="T257" s="162">
        <f>SUM(T258:T293)</f>
        <v>0</v>
      </c>
      <c r="AR257" s="155" t="s">
        <v>80</v>
      </c>
      <c r="AT257" s="163" t="s">
        <v>72</v>
      </c>
      <c r="AU257" s="163" t="s">
        <v>80</v>
      </c>
      <c r="AY257" s="155" t="s">
        <v>185</v>
      </c>
      <c r="BK257" s="164">
        <f>SUM(BK258:BK293)</f>
        <v>0</v>
      </c>
    </row>
    <row r="258" spans="1:65" s="2" customFormat="1" ht="16.5" customHeight="1">
      <c r="A258" s="33"/>
      <c r="B258" s="167"/>
      <c r="C258" s="168" t="s">
        <v>437</v>
      </c>
      <c r="D258" s="168" t="s">
        <v>187</v>
      </c>
      <c r="E258" s="169" t="s">
        <v>557</v>
      </c>
      <c r="F258" s="170" t="s">
        <v>558</v>
      </c>
      <c r="G258" s="171" t="s">
        <v>190</v>
      </c>
      <c r="H258" s="172">
        <v>29.2</v>
      </c>
      <c r="I258" s="173"/>
      <c r="J258" s="174">
        <f>ROUND(I258*H258,2)</f>
        <v>0</v>
      </c>
      <c r="K258" s="170" t="s">
        <v>191</v>
      </c>
      <c r="L258" s="34"/>
      <c r="M258" s="175" t="s">
        <v>1</v>
      </c>
      <c r="N258" s="176" t="s">
        <v>38</v>
      </c>
      <c r="O258" s="59"/>
      <c r="P258" s="177">
        <f>O258*H258</f>
        <v>0</v>
      </c>
      <c r="Q258" s="177">
        <v>0.378</v>
      </c>
      <c r="R258" s="177">
        <f>Q258*H258</f>
        <v>11.037599999999999</v>
      </c>
      <c r="S258" s="177">
        <v>0</v>
      </c>
      <c r="T258" s="178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79" t="s">
        <v>192</v>
      </c>
      <c r="AT258" s="179" t="s">
        <v>187</v>
      </c>
      <c r="AU258" s="179" t="s">
        <v>82</v>
      </c>
      <c r="AY258" s="18" t="s">
        <v>185</v>
      </c>
      <c r="BE258" s="180">
        <f>IF(N258="základní",J258,0)</f>
        <v>0</v>
      </c>
      <c r="BF258" s="180">
        <f>IF(N258="snížená",J258,0)</f>
        <v>0</v>
      </c>
      <c r="BG258" s="180">
        <f>IF(N258="zákl. přenesená",J258,0)</f>
        <v>0</v>
      </c>
      <c r="BH258" s="180">
        <f>IF(N258="sníž. přenesená",J258,0)</f>
        <v>0</v>
      </c>
      <c r="BI258" s="180">
        <f>IF(N258="nulová",J258,0)</f>
        <v>0</v>
      </c>
      <c r="BJ258" s="18" t="s">
        <v>80</v>
      </c>
      <c r="BK258" s="180">
        <f>ROUND(I258*H258,2)</f>
        <v>0</v>
      </c>
      <c r="BL258" s="18" t="s">
        <v>192</v>
      </c>
      <c r="BM258" s="179" t="s">
        <v>1385</v>
      </c>
    </row>
    <row r="259" spans="1:65" s="13" customFormat="1" ht="11.25">
      <c r="B259" s="181"/>
      <c r="D259" s="182" t="s">
        <v>194</v>
      </c>
      <c r="E259" s="183" t="s">
        <v>1</v>
      </c>
      <c r="F259" s="184" t="s">
        <v>560</v>
      </c>
      <c r="H259" s="183" t="s">
        <v>1</v>
      </c>
      <c r="I259" s="185"/>
      <c r="L259" s="181"/>
      <c r="M259" s="186"/>
      <c r="N259" s="187"/>
      <c r="O259" s="187"/>
      <c r="P259" s="187"/>
      <c r="Q259" s="187"/>
      <c r="R259" s="187"/>
      <c r="S259" s="187"/>
      <c r="T259" s="188"/>
      <c r="AT259" s="183" t="s">
        <v>194</v>
      </c>
      <c r="AU259" s="183" t="s">
        <v>82</v>
      </c>
      <c r="AV259" s="13" t="s">
        <v>80</v>
      </c>
      <c r="AW259" s="13" t="s">
        <v>30</v>
      </c>
      <c r="AX259" s="13" t="s">
        <v>73</v>
      </c>
      <c r="AY259" s="183" t="s">
        <v>185</v>
      </c>
    </row>
    <row r="260" spans="1:65" s="14" customFormat="1" ht="11.25">
      <c r="B260" s="189"/>
      <c r="D260" s="182" t="s">
        <v>194</v>
      </c>
      <c r="E260" s="190" t="s">
        <v>1</v>
      </c>
      <c r="F260" s="191" t="s">
        <v>1323</v>
      </c>
      <c r="H260" s="192">
        <v>29.2</v>
      </c>
      <c r="I260" s="193"/>
      <c r="L260" s="189"/>
      <c r="M260" s="194"/>
      <c r="N260" s="195"/>
      <c r="O260" s="195"/>
      <c r="P260" s="195"/>
      <c r="Q260" s="195"/>
      <c r="R260" s="195"/>
      <c r="S260" s="195"/>
      <c r="T260" s="196"/>
      <c r="AT260" s="190" t="s">
        <v>194</v>
      </c>
      <c r="AU260" s="190" t="s">
        <v>82</v>
      </c>
      <c r="AV260" s="14" t="s">
        <v>82</v>
      </c>
      <c r="AW260" s="14" t="s">
        <v>30</v>
      </c>
      <c r="AX260" s="14" t="s">
        <v>80</v>
      </c>
      <c r="AY260" s="190" t="s">
        <v>185</v>
      </c>
    </row>
    <row r="261" spans="1:65" s="2" customFormat="1" ht="16.5" customHeight="1">
      <c r="A261" s="33"/>
      <c r="B261" s="167"/>
      <c r="C261" s="168" t="s">
        <v>443</v>
      </c>
      <c r="D261" s="168" t="s">
        <v>187</v>
      </c>
      <c r="E261" s="169" t="s">
        <v>562</v>
      </c>
      <c r="F261" s="170" t="s">
        <v>563</v>
      </c>
      <c r="G261" s="171" t="s">
        <v>190</v>
      </c>
      <c r="H261" s="172">
        <v>8.8000000000000007</v>
      </c>
      <c r="I261" s="173"/>
      <c r="J261" s="174">
        <f>ROUND(I261*H261,2)</f>
        <v>0</v>
      </c>
      <c r="K261" s="170" t="s">
        <v>191</v>
      </c>
      <c r="L261" s="34"/>
      <c r="M261" s="175" t="s">
        <v>1</v>
      </c>
      <c r="N261" s="176" t="s">
        <v>38</v>
      </c>
      <c r="O261" s="59"/>
      <c r="P261" s="177">
        <f>O261*H261</f>
        <v>0</v>
      </c>
      <c r="Q261" s="177">
        <v>0.41599999999999998</v>
      </c>
      <c r="R261" s="177">
        <f>Q261*H261</f>
        <v>3.6608000000000001</v>
      </c>
      <c r="S261" s="177">
        <v>0</v>
      </c>
      <c r="T261" s="178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79" t="s">
        <v>192</v>
      </c>
      <c r="AT261" s="179" t="s">
        <v>187</v>
      </c>
      <c r="AU261" s="179" t="s">
        <v>82</v>
      </c>
      <c r="AY261" s="18" t="s">
        <v>185</v>
      </c>
      <c r="BE261" s="180">
        <f>IF(N261="základní",J261,0)</f>
        <v>0</v>
      </c>
      <c r="BF261" s="180">
        <f>IF(N261="snížená",J261,0)</f>
        <v>0</v>
      </c>
      <c r="BG261" s="180">
        <f>IF(N261="zákl. přenesená",J261,0)</f>
        <v>0</v>
      </c>
      <c r="BH261" s="180">
        <f>IF(N261="sníž. přenesená",J261,0)</f>
        <v>0</v>
      </c>
      <c r="BI261" s="180">
        <f>IF(N261="nulová",J261,0)</f>
        <v>0</v>
      </c>
      <c r="BJ261" s="18" t="s">
        <v>80</v>
      </c>
      <c r="BK261" s="180">
        <f>ROUND(I261*H261,2)</f>
        <v>0</v>
      </c>
      <c r="BL261" s="18" t="s">
        <v>192</v>
      </c>
      <c r="BM261" s="179" t="s">
        <v>1386</v>
      </c>
    </row>
    <row r="262" spans="1:65" s="13" customFormat="1" ht="11.25">
      <c r="B262" s="181"/>
      <c r="D262" s="182" t="s">
        <v>194</v>
      </c>
      <c r="E262" s="183" t="s">
        <v>1</v>
      </c>
      <c r="F262" s="184" t="s">
        <v>560</v>
      </c>
      <c r="H262" s="183" t="s">
        <v>1</v>
      </c>
      <c r="I262" s="185"/>
      <c r="L262" s="181"/>
      <c r="M262" s="186"/>
      <c r="N262" s="187"/>
      <c r="O262" s="187"/>
      <c r="P262" s="187"/>
      <c r="Q262" s="187"/>
      <c r="R262" s="187"/>
      <c r="S262" s="187"/>
      <c r="T262" s="188"/>
      <c r="AT262" s="183" t="s">
        <v>194</v>
      </c>
      <c r="AU262" s="183" t="s">
        <v>82</v>
      </c>
      <c r="AV262" s="13" t="s">
        <v>80</v>
      </c>
      <c r="AW262" s="13" t="s">
        <v>30</v>
      </c>
      <c r="AX262" s="13" t="s">
        <v>73</v>
      </c>
      <c r="AY262" s="183" t="s">
        <v>185</v>
      </c>
    </row>
    <row r="263" spans="1:65" s="14" customFormat="1" ht="11.25">
      <c r="B263" s="189"/>
      <c r="D263" s="182" t="s">
        <v>194</v>
      </c>
      <c r="E263" s="190" t="s">
        <v>1</v>
      </c>
      <c r="F263" s="191" t="s">
        <v>1326</v>
      </c>
      <c r="H263" s="192">
        <v>8.8000000000000007</v>
      </c>
      <c r="I263" s="193"/>
      <c r="L263" s="189"/>
      <c r="M263" s="194"/>
      <c r="N263" s="195"/>
      <c r="O263" s="195"/>
      <c r="P263" s="195"/>
      <c r="Q263" s="195"/>
      <c r="R263" s="195"/>
      <c r="S263" s="195"/>
      <c r="T263" s="196"/>
      <c r="AT263" s="190" t="s">
        <v>194</v>
      </c>
      <c r="AU263" s="190" t="s">
        <v>82</v>
      </c>
      <c r="AV263" s="14" t="s">
        <v>82</v>
      </c>
      <c r="AW263" s="14" t="s">
        <v>30</v>
      </c>
      <c r="AX263" s="14" t="s">
        <v>80</v>
      </c>
      <c r="AY263" s="190" t="s">
        <v>185</v>
      </c>
    </row>
    <row r="264" spans="1:65" s="2" customFormat="1" ht="16.5" customHeight="1">
      <c r="A264" s="33"/>
      <c r="B264" s="167"/>
      <c r="C264" s="168" t="s">
        <v>453</v>
      </c>
      <c r="D264" s="168" t="s">
        <v>187</v>
      </c>
      <c r="E264" s="169" t="s">
        <v>566</v>
      </c>
      <c r="F264" s="170" t="s">
        <v>567</v>
      </c>
      <c r="G264" s="171" t="s">
        <v>190</v>
      </c>
      <c r="H264" s="172">
        <v>6.56</v>
      </c>
      <c r="I264" s="173"/>
      <c r="J264" s="174">
        <f>ROUND(I264*H264,2)</f>
        <v>0</v>
      </c>
      <c r="K264" s="170" t="s">
        <v>191</v>
      </c>
      <c r="L264" s="34"/>
      <c r="M264" s="175" t="s">
        <v>1</v>
      </c>
      <c r="N264" s="176" t="s">
        <v>38</v>
      </c>
      <c r="O264" s="59"/>
      <c r="P264" s="177">
        <f>O264*H264</f>
        <v>0</v>
      </c>
      <c r="Q264" s="177">
        <v>0.56699999999999995</v>
      </c>
      <c r="R264" s="177">
        <f>Q264*H264</f>
        <v>3.7195199999999993</v>
      </c>
      <c r="S264" s="177">
        <v>0</v>
      </c>
      <c r="T264" s="178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79" t="s">
        <v>192</v>
      </c>
      <c r="AT264" s="179" t="s">
        <v>187</v>
      </c>
      <c r="AU264" s="179" t="s">
        <v>82</v>
      </c>
      <c r="AY264" s="18" t="s">
        <v>185</v>
      </c>
      <c r="BE264" s="180">
        <f>IF(N264="základní",J264,0)</f>
        <v>0</v>
      </c>
      <c r="BF264" s="180">
        <f>IF(N264="snížená",J264,0)</f>
        <v>0</v>
      </c>
      <c r="BG264" s="180">
        <f>IF(N264="zákl. přenesená",J264,0)</f>
        <v>0</v>
      </c>
      <c r="BH264" s="180">
        <f>IF(N264="sníž. přenesená",J264,0)</f>
        <v>0</v>
      </c>
      <c r="BI264" s="180">
        <f>IF(N264="nulová",J264,0)</f>
        <v>0</v>
      </c>
      <c r="BJ264" s="18" t="s">
        <v>80</v>
      </c>
      <c r="BK264" s="180">
        <f>ROUND(I264*H264,2)</f>
        <v>0</v>
      </c>
      <c r="BL264" s="18" t="s">
        <v>192</v>
      </c>
      <c r="BM264" s="179" t="s">
        <v>1387</v>
      </c>
    </row>
    <row r="265" spans="1:65" s="13" customFormat="1" ht="11.25">
      <c r="B265" s="181"/>
      <c r="D265" s="182" t="s">
        <v>194</v>
      </c>
      <c r="E265" s="183" t="s">
        <v>1</v>
      </c>
      <c r="F265" s="184" t="s">
        <v>560</v>
      </c>
      <c r="H265" s="183" t="s">
        <v>1</v>
      </c>
      <c r="I265" s="185"/>
      <c r="L265" s="181"/>
      <c r="M265" s="186"/>
      <c r="N265" s="187"/>
      <c r="O265" s="187"/>
      <c r="P265" s="187"/>
      <c r="Q265" s="187"/>
      <c r="R265" s="187"/>
      <c r="S265" s="187"/>
      <c r="T265" s="188"/>
      <c r="AT265" s="183" t="s">
        <v>194</v>
      </c>
      <c r="AU265" s="183" t="s">
        <v>82</v>
      </c>
      <c r="AV265" s="13" t="s">
        <v>80</v>
      </c>
      <c r="AW265" s="13" t="s">
        <v>30</v>
      </c>
      <c r="AX265" s="13" t="s">
        <v>73</v>
      </c>
      <c r="AY265" s="183" t="s">
        <v>185</v>
      </c>
    </row>
    <row r="266" spans="1:65" s="14" customFormat="1" ht="11.25">
      <c r="B266" s="189"/>
      <c r="D266" s="182" t="s">
        <v>194</v>
      </c>
      <c r="E266" s="190" t="s">
        <v>1</v>
      </c>
      <c r="F266" s="191" t="s">
        <v>1325</v>
      </c>
      <c r="H266" s="192">
        <v>6.56</v>
      </c>
      <c r="I266" s="193"/>
      <c r="L266" s="189"/>
      <c r="M266" s="194"/>
      <c r="N266" s="195"/>
      <c r="O266" s="195"/>
      <c r="P266" s="195"/>
      <c r="Q266" s="195"/>
      <c r="R266" s="195"/>
      <c r="S266" s="195"/>
      <c r="T266" s="196"/>
      <c r="AT266" s="190" t="s">
        <v>194</v>
      </c>
      <c r="AU266" s="190" t="s">
        <v>82</v>
      </c>
      <c r="AV266" s="14" t="s">
        <v>82</v>
      </c>
      <c r="AW266" s="14" t="s">
        <v>30</v>
      </c>
      <c r="AX266" s="14" t="s">
        <v>80</v>
      </c>
      <c r="AY266" s="190" t="s">
        <v>185</v>
      </c>
    </row>
    <row r="267" spans="1:65" s="2" customFormat="1" ht="21.75" customHeight="1">
      <c r="A267" s="33"/>
      <c r="B267" s="167"/>
      <c r="C267" s="168" t="s">
        <v>460</v>
      </c>
      <c r="D267" s="168" t="s">
        <v>187</v>
      </c>
      <c r="E267" s="169" t="s">
        <v>603</v>
      </c>
      <c r="F267" s="170" t="s">
        <v>604</v>
      </c>
      <c r="G267" s="171" t="s">
        <v>190</v>
      </c>
      <c r="H267" s="172">
        <v>8.8000000000000007</v>
      </c>
      <c r="I267" s="173"/>
      <c r="J267" s="174">
        <f>ROUND(I267*H267,2)</f>
        <v>0</v>
      </c>
      <c r="K267" s="170" t="s">
        <v>191</v>
      </c>
      <c r="L267" s="34"/>
      <c r="M267" s="175" t="s">
        <v>1</v>
      </c>
      <c r="N267" s="176" t="s">
        <v>38</v>
      </c>
      <c r="O267" s="59"/>
      <c r="P267" s="177">
        <f>O267*H267</f>
        <v>0</v>
      </c>
      <c r="Q267" s="177">
        <v>0.13188</v>
      </c>
      <c r="R267" s="177">
        <f>Q267*H267</f>
        <v>1.160544</v>
      </c>
      <c r="S267" s="177">
        <v>0</v>
      </c>
      <c r="T267" s="178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79" t="s">
        <v>192</v>
      </c>
      <c r="AT267" s="179" t="s">
        <v>187</v>
      </c>
      <c r="AU267" s="179" t="s">
        <v>82</v>
      </c>
      <c r="AY267" s="18" t="s">
        <v>185</v>
      </c>
      <c r="BE267" s="180">
        <f>IF(N267="základní",J267,0)</f>
        <v>0</v>
      </c>
      <c r="BF267" s="180">
        <f>IF(N267="snížená",J267,0)</f>
        <v>0</v>
      </c>
      <c r="BG267" s="180">
        <f>IF(N267="zákl. přenesená",J267,0)</f>
        <v>0</v>
      </c>
      <c r="BH267" s="180">
        <f>IF(N267="sníž. přenesená",J267,0)</f>
        <v>0</v>
      </c>
      <c r="BI267" s="180">
        <f>IF(N267="nulová",J267,0)</f>
        <v>0</v>
      </c>
      <c r="BJ267" s="18" t="s">
        <v>80</v>
      </c>
      <c r="BK267" s="180">
        <f>ROUND(I267*H267,2)</f>
        <v>0</v>
      </c>
      <c r="BL267" s="18" t="s">
        <v>192</v>
      </c>
      <c r="BM267" s="179" t="s">
        <v>1388</v>
      </c>
    </row>
    <row r="268" spans="1:65" s="13" customFormat="1" ht="11.25">
      <c r="B268" s="181"/>
      <c r="D268" s="182" t="s">
        <v>194</v>
      </c>
      <c r="E268" s="183" t="s">
        <v>1</v>
      </c>
      <c r="F268" s="184" t="s">
        <v>560</v>
      </c>
      <c r="H268" s="183" t="s">
        <v>1</v>
      </c>
      <c r="I268" s="185"/>
      <c r="L268" s="181"/>
      <c r="M268" s="186"/>
      <c r="N268" s="187"/>
      <c r="O268" s="187"/>
      <c r="P268" s="187"/>
      <c r="Q268" s="187"/>
      <c r="R268" s="187"/>
      <c r="S268" s="187"/>
      <c r="T268" s="188"/>
      <c r="AT268" s="183" t="s">
        <v>194</v>
      </c>
      <c r="AU268" s="183" t="s">
        <v>82</v>
      </c>
      <c r="AV268" s="13" t="s">
        <v>80</v>
      </c>
      <c r="AW268" s="13" t="s">
        <v>30</v>
      </c>
      <c r="AX268" s="13" t="s">
        <v>73</v>
      </c>
      <c r="AY268" s="183" t="s">
        <v>185</v>
      </c>
    </row>
    <row r="269" spans="1:65" s="14" customFormat="1" ht="11.25">
      <c r="B269" s="189"/>
      <c r="D269" s="182" t="s">
        <v>194</v>
      </c>
      <c r="E269" s="190" t="s">
        <v>1</v>
      </c>
      <c r="F269" s="191" t="s">
        <v>1326</v>
      </c>
      <c r="H269" s="192">
        <v>8.8000000000000007</v>
      </c>
      <c r="I269" s="193"/>
      <c r="L269" s="189"/>
      <c r="M269" s="194"/>
      <c r="N269" s="195"/>
      <c r="O269" s="195"/>
      <c r="P269" s="195"/>
      <c r="Q269" s="195"/>
      <c r="R269" s="195"/>
      <c r="S269" s="195"/>
      <c r="T269" s="196"/>
      <c r="AT269" s="190" t="s">
        <v>194</v>
      </c>
      <c r="AU269" s="190" t="s">
        <v>82</v>
      </c>
      <c r="AV269" s="14" t="s">
        <v>82</v>
      </c>
      <c r="AW269" s="14" t="s">
        <v>30</v>
      </c>
      <c r="AX269" s="14" t="s">
        <v>80</v>
      </c>
      <c r="AY269" s="190" t="s">
        <v>185</v>
      </c>
    </row>
    <row r="270" spans="1:65" s="2" customFormat="1" ht="21.75" customHeight="1">
      <c r="A270" s="33"/>
      <c r="B270" s="167"/>
      <c r="C270" s="168" t="s">
        <v>466</v>
      </c>
      <c r="D270" s="168" t="s">
        <v>187</v>
      </c>
      <c r="E270" s="169" t="s">
        <v>607</v>
      </c>
      <c r="F270" s="170" t="s">
        <v>608</v>
      </c>
      <c r="G270" s="171" t="s">
        <v>190</v>
      </c>
      <c r="H270" s="172">
        <v>6.56</v>
      </c>
      <c r="I270" s="173"/>
      <c r="J270" s="174">
        <f>ROUND(I270*H270,2)</f>
        <v>0</v>
      </c>
      <c r="K270" s="170" t="s">
        <v>191</v>
      </c>
      <c r="L270" s="34"/>
      <c r="M270" s="175" t="s">
        <v>1</v>
      </c>
      <c r="N270" s="176" t="s">
        <v>38</v>
      </c>
      <c r="O270" s="59"/>
      <c r="P270" s="177">
        <f>O270*H270</f>
        <v>0</v>
      </c>
      <c r="Q270" s="177">
        <v>0.18462999999999999</v>
      </c>
      <c r="R270" s="177">
        <f>Q270*H270</f>
        <v>1.2111727999999999</v>
      </c>
      <c r="S270" s="177">
        <v>0</v>
      </c>
      <c r="T270" s="178">
        <f>S270*H270</f>
        <v>0</v>
      </c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R270" s="179" t="s">
        <v>192</v>
      </c>
      <c r="AT270" s="179" t="s">
        <v>187</v>
      </c>
      <c r="AU270" s="179" t="s">
        <v>82</v>
      </c>
      <c r="AY270" s="18" t="s">
        <v>185</v>
      </c>
      <c r="BE270" s="180">
        <f>IF(N270="základní",J270,0)</f>
        <v>0</v>
      </c>
      <c r="BF270" s="180">
        <f>IF(N270="snížená",J270,0)</f>
        <v>0</v>
      </c>
      <c r="BG270" s="180">
        <f>IF(N270="zákl. přenesená",J270,0)</f>
        <v>0</v>
      </c>
      <c r="BH270" s="180">
        <f>IF(N270="sníž. přenesená",J270,0)</f>
        <v>0</v>
      </c>
      <c r="BI270" s="180">
        <f>IF(N270="nulová",J270,0)</f>
        <v>0</v>
      </c>
      <c r="BJ270" s="18" t="s">
        <v>80</v>
      </c>
      <c r="BK270" s="180">
        <f>ROUND(I270*H270,2)</f>
        <v>0</v>
      </c>
      <c r="BL270" s="18" t="s">
        <v>192</v>
      </c>
      <c r="BM270" s="179" t="s">
        <v>1389</v>
      </c>
    </row>
    <row r="271" spans="1:65" s="13" customFormat="1" ht="11.25">
      <c r="B271" s="181"/>
      <c r="D271" s="182" t="s">
        <v>194</v>
      </c>
      <c r="E271" s="183" t="s">
        <v>1</v>
      </c>
      <c r="F271" s="184" t="s">
        <v>560</v>
      </c>
      <c r="H271" s="183" t="s">
        <v>1</v>
      </c>
      <c r="I271" s="185"/>
      <c r="L271" s="181"/>
      <c r="M271" s="186"/>
      <c r="N271" s="187"/>
      <c r="O271" s="187"/>
      <c r="P271" s="187"/>
      <c r="Q271" s="187"/>
      <c r="R271" s="187"/>
      <c r="S271" s="187"/>
      <c r="T271" s="188"/>
      <c r="AT271" s="183" t="s">
        <v>194</v>
      </c>
      <c r="AU271" s="183" t="s">
        <v>82</v>
      </c>
      <c r="AV271" s="13" t="s">
        <v>80</v>
      </c>
      <c r="AW271" s="13" t="s">
        <v>30</v>
      </c>
      <c r="AX271" s="13" t="s">
        <v>73</v>
      </c>
      <c r="AY271" s="183" t="s">
        <v>185</v>
      </c>
    </row>
    <row r="272" spans="1:65" s="14" customFormat="1" ht="11.25">
      <c r="B272" s="189"/>
      <c r="D272" s="182" t="s">
        <v>194</v>
      </c>
      <c r="E272" s="190" t="s">
        <v>1</v>
      </c>
      <c r="F272" s="191" t="s">
        <v>1325</v>
      </c>
      <c r="H272" s="192">
        <v>6.56</v>
      </c>
      <c r="I272" s="193"/>
      <c r="L272" s="189"/>
      <c r="M272" s="194"/>
      <c r="N272" s="195"/>
      <c r="O272" s="195"/>
      <c r="P272" s="195"/>
      <c r="Q272" s="195"/>
      <c r="R272" s="195"/>
      <c r="S272" s="195"/>
      <c r="T272" s="196"/>
      <c r="AT272" s="190" t="s">
        <v>194</v>
      </c>
      <c r="AU272" s="190" t="s">
        <v>82</v>
      </c>
      <c r="AV272" s="14" t="s">
        <v>82</v>
      </c>
      <c r="AW272" s="14" t="s">
        <v>30</v>
      </c>
      <c r="AX272" s="14" t="s">
        <v>80</v>
      </c>
      <c r="AY272" s="190" t="s">
        <v>185</v>
      </c>
    </row>
    <row r="273" spans="1:65" s="2" customFormat="1" ht="21.75" customHeight="1">
      <c r="A273" s="33"/>
      <c r="B273" s="167"/>
      <c r="C273" s="168" t="s">
        <v>471</v>
      </c>
      <c r="D273" s="168" t="s">
        <v>187</v>
      </c>
      <c r="E273" s="169" t="s">
        <v>576</v>
      </c>
      <c r="F273" s="170" t="s">
        <v>577</v>
      </c>
      <c r="G273" s="171" t="s">
        <v>190</v>
      </c>
      <c r="H273" s="172">
        <v>8.8000000000000007</v>
      </c>
      <c r="I273" s="173"/>
      <c r="J273" s="174">
        <f>ROUND(I273*H273,2)</f>
        <v>0</v>
      </c>
      <c r="K273" s="170" t="s">
        <v>191</v>
      </c>
      <c r="L273" s="34"/>
      <c r="M273" s="175" t="s">
        <v>1</v>
      </c>
      <c r="N273" s="176" t="s">
        <v>38</v>
      </c>
      <c r="O273" s="59"/>
      <c r="P273" s="177">
        <f>O273*H273</f>
        <v>0</v>
      </c>
      <c r="Q273" s="177">
        <v>0.33206000000000002</v>
      </c>
      <c r="R273" s="177">
        <f>Q273*H273</f>
        <v>2.9221280000000003</v>
      </c>
      <c r="S273" s="177">
        <v>0</v>
      </c>
      <c r="T273" s="178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79" t="s">
        <v>192</v>
      </c>
      <c r="AT273" s="179" t="s">
        <v>187</v>
      </c>
      <c r="AU273" s="179" t="s">
        <v>82</v>
      </c>
      <c r="AY273" s="18" t="s">
        <v>185</v>
      </c>
      <c r="BE273" s="180">
        <f>IF(N273="základní",J273,0)</f>
        <v>0</v>
      </c>
      <c r="BF273" s="180">
        <f>IF(N273="snížená",J273,0)</f>
        <v>0</v>
      </c>
      <c r="BG273" s="180">
        <f>IF(N273="zákl. přenesená",J273,0)</f>
        <v>0</v>
      </c>
      <c r="BH273" s="180">
        <f>IF(N273="sníž. přenesená",J273,0)</f>
        <v>0</v>
      </c>
      <c r="BI273" s="180">
        <f>IF(N273="nulová",J273,0)</f>
        <v>0</v>
      </c>
      <c r="BJ273" s="18" t="s">
        <v>80</v>
      </c>
      <c r="BK273" s="180">
        <f>ROUND(I273*H273,2)</f>
        <v>0</v>
      </c>
      <c r="BL273" s="18" t="s">
        <v>192</v>
      </c>
      <c r="BM273" s="179" t="s">
        <v>1390</v>
      </c>
    </row>
    <row r="274" spans="1:65" s="13" customFormat="1" ht="11.25">
      <c r="B274" s="181"/>
      <c r="D274" s="182" t="s">
        <v>194</v>
      </c>
      <c r="E274" s="183" t="s">
        <v>1</v>
      </c>
      <c r="F274" s="184" t="s">
        <v>560</v>
      </c>
      <c r="H274" s="183" t="s">
        <v>1</v>
      </c>
      <c r="I274" s="185"/>
      <c r="L274" s="181"/>
      <c r="M274" s="186"/>
      <c r="N274" s="187"/>
      <c r="O274" s="187"/>
      <c r="P274" s="187"/>
      <c r="Q274" s="187"/>
      <c r="R274" s="187"/>
      <c r="S274" s="187"/>
      <c r="T274" s="188"/>
      <c r="AT274" s="183" t="s">
        <v>194</v>
      </c>
      <c r="AU274" s="183" t="s">
        <v>82</v>
      </c>
      <c r="AV274" s="13" t="s">
        <v>80</v>
      </c>
      <c r="AW274" s="13" t="s">
        <v>30</v>
      </c>
      <c r="AX274" s="13" t="s">
        <v>73</v>
      </c>
      <c r="AY274" s="183" t="s">
        <v>185</v>
      </c>
    </row>
    <row r="275" spans="1:65" s="14" customFormat="1" ht="11.25">
      <c r="B275" s="189"/>
      <c r="D275" s="182" t="s">
        <v>194</v>
      </c>
      <c r="E275" s="190" t="s">
        <v>1</v>
      </c>
      <c r="F275" s="191" t="s">
        <v>1326</v>
      </c>
      <c r="H275" s="192">
        <v>8.8000000000000007</v>
      </c>
      <c r="I275" s="193"/>
      <c r="L275" s="189"/>
      <c r="M275" s="194"/>
      <c r="N275" s="195"/>
      <c r="O275" s="195"/>
      <c r="P275" s="195"/>
      <c r="Q275" s="195"/>
      <c r="R275" s="195"/>
      <c r="S275" s="195"/>
      <c r="T275" s="196"/>
      <c r="AT275" s="190" t="s">
        <v>194</v>
      </c>
      <c r="AU275" s="190" t="s">
        <v>82</v>
      </c>
      <c r="AV275" s="14" t="s">
        <v>82</v>
      </c>
      <c r="AW275" s="14" t="s">
        <v>30</v>
      </c>
      <c r="AX275" s="14" t="s">
        <v>80</v>
      </c>
      <c r="AY275" s="190" t="s">
        <v>185</v>
      </c>
    </row>
    <row r="276" spans="1:65" s="2" customFormat="1" ht="21.75" customHeight="1">
      <c r="A276" s="33"/>
      <c r="B276" s="167"/>
      <c r="C276" s="168" t="s">
        <v>476</v>
      </c>
      <c r="D276" s="168" t="s">
        <v>187</v>
      </c>
      <c r="E276" s="169" t="s">
        <v>585</v>
      </c>
      <c r="F276" s="170" t="s">
        <v>586</v>
      </c>
      <c r="G276" s="171" t="s">
        <v>190</v>
      </c>
      <c r="H276" s="172">
        <v>8.8000000000000007</v>
      </c>
      <c r="I276" s="173"/>
      <c r="J276" s="174">
        <f>ROUND(I276*H276,2)</f>
        <v>0</v>
      </c>
      <c r="K276" s="170" t="s">
        <v>191</v>
      </c>
      <c r="L276" s="34"/>
      <c r="M276" s="175" t="s">
        <v>1</v>
      </c>
      <c r="N276" s="176" t="s">
        <v>38</v>
      </c>
      <c r="O276" s="59"/>
      <c r="P276" s="177">
        <f>O276*H276</f>
        <v>0</v>
      </c>
      <c r="Q276" s="177">
        <v>6.0099999999999997E-3</v>
      </c>
      <c r="R276" s="177">
        <f>Q276*H276</f>
        <v>5.2888000000000004E-2</v>
      </c>
      <c r="S276" s="177">
        <v>0</v>
      </c>
      <c r="T276" s="178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79" t="s">
        <v>192</v>
      </c>
      <c r="AT276" s="179" t="s">
        <v>187</v>
      </c>
      <c r="AU276" s="179" t="s">
        <v>82</v>
      </c>
      <c r="AY276" s="18" t="s">
        <v>185</v>
      </c>
      <c r="BE276" s="180">
        <f>IF(N276="základní",J276,0)</f>
        <v>0</v>
      </c>
      <c r="BF276" s="180">
        <f>IF(N276="snížená",J276,0)</f>
        <v>0</v>
      </c>
      <c r="BG276" s="180">
        <f>IF(N276="zákl. přenesená",J276,0)</f>
        <v>0</v>
      </c>
      <c r="BH276" s="180">
        <f>IF(N276="sníž. přenesená",J276,0)</f>
        <v>0</v>
      </c>
      <c r="BI276" s="180">
        <f>IF(N276="nulová",J276,0)</f>
        <v>0</v>
      </c>
      <c r="BJ276" s="18" t="s">
        <v>80</v>
      </c>
      <c r="BK276" s="180">
        <f>ROUND(I276*H276,2)</f>
        <v>0</v>
      </c>
      <c r="BL276" s="18" t="s">
        <v>192</v>
      </c>
      <c r="BM276" s="179" t="s">
        <v>1391</v>
      </c>
    </row>
    <row r="277" spans="1:65" s="13" customFormat="1" ht="11.25">
      <c r="B277" s="181"/>
      <c r="D277" s="182" t="s">
        <v>194</v>
      </c>
      <c r="E277" s="183" t="s">
        <v>1</v>
      </c>
      <c r="F277" s="184" t="s">
        <v>588</v>
      </c>
      <c r="H277" s="183" t="s">
        <v>1</v>
      </c>
      <c r="I277" s="185"/>
      <c r="L277" s="181"/>
      <c r="M277" s="186"/>
      <c r="N277" s="187"/>
      <c r="O277" s="187"/>
      <c r="P277" s="187"/>
      <c r="Q277" s="187"/>
      <c r="R277" s="187"/>
      <c r="S277" s="187"/>
      <c r="T277" s="188"/>
      <c r="AT277" s="183" t="s">
        <v>194</v>
      </c>
      <c r="AU277" s="183" t="s">
        <v>82</v>
      </c>
      <c r="AV277" s="13" t="s">
        <v>80</v>
      </c>
      <c r="AW277" s="13" t="s">
        <v>30</v>
      </c>
      <c r="AX277" s="13" t="s">
        <v>73</v>
      </c>
      <c r="AY277" s="183" t="s">
        <v>185</v>
      </c>
    </row>
    <row r="278" spans="1:65" s="14" customFormat="1" ht="11.25">
      <c r="B278" s="189"/>
      <c r="D278" s="182" t="s">
        <v>194</v>
      </c>
      <c r="E278" s="190" t="s">
        <v>1</v>
      </c>
      <c r="F278" s="191" t="s">
        <v>1326</v>
      </c>
      <c r="H278" s="192">
        <v>8.8000000000000007</v>
      </c>
      <c r="I278" s="193"/>
      <c r="L278" s="189"/>
      <c r="M278" s="194"/>
      <c r="N278" s="195"/>
      <c r="O278" s="195"/>
      <c r="P278" s="195"/>
      <c r="Q278" s="195"/>
      <c r="R278" s="195"/>
      <c r="S278" s="195"/>
      <c r="T278" s="196"/>
      <c r="AT278" s="190" t="s">
        <v>194</v>
      </c>
      <c r="AU278" s="190" t="s">
        <v>82</v>
      </c>
      <c r="AV278" s="14" t="s">
        <v>82</v>
      </c>
      <c r="AW278" s="14" t="s">
        <v>30</v>
      </c>
      <c r="AX278" s="14" t="s">
        <v>80</v>
      </c>
      <c r="AY278" s="190" t="s">
        <v>185</v>
      </c>
    </row>
    <row r="279" spans="1:65" s="2" customFormat="1" ht="16.5" customHeight="1">
      <c r="A279" s="33"/>
      <c r="B279" s="167"/>
      <c r="C279" s="168" t="s">
        <v>480</v>
      </c>
      <c r="D279" s="168" t="s">
        <v>187</v>
      </c>
      <c r="E279" s="169" t="s">
        <v>580</v>
      </c>
      <c r="F279" s="170" t="s">
        <v>581</v>
      </c>
      <c r="G279" s="171" t="s">
        <v>190</v>
      </c>
      <c r="H279" s="172">
        <v>14.76</v>
      </c>
      <c r="I279" s="173"/>
      <c r="J279" s="174">
        <f>ROUND(I279*H279,2)</f>
        <v>0</v>
      </c>
      <c r="K279" s="170" t="s">
        <v>191</v>
      </c>
      <c r="L279" s="34"/>
      <c r="M279" s="175" t="s">
        <v>1</v>
      </c>
      <c r="N279" s="176" t="s">
        <v>38</v>
      </c>
      <c r="O279" s="59"/>
      <c r="P279" s="177">
        <f>O279*H279</f>
        <v>0</v>
      </c>
      <c r="Q279" s="177">
        <v>2.1000000000000001E-4</v>
      </c>
      <c r="R279" s="177">
        <f>Q279*H279</f>
        <v>3.0996000000000001E-3</v>
      </c>
      <c r="S279" s="177">
        <v>0</v>
      </c>
      <c r="T279" s="178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79" t="s">
        <v>192</v>
      </c>
      <c r="AT279" s="179" t="s">
        <v>187</v>
      </c>
      <c r="AU279" s="179" t="s">
        <v>82</v>
      </c>
      <c r="AY279" s="18" t="s">
        <v>185</v>
      </c>
      <c r="BE279" s="180">
        <f>IF(N279="základní",J279,0)</f>
        <v>0</v>
      </c>
      <c r="BF279" s="180">
        <f>IF(N279="snížená",J279,0)</f>
        <v>0</v>
      </c>
      <c r="BG279" s="180">
        <f>IF(N279="zákl. přenesená",J279,0)</f>
        <v>0</v>
      </c>
      <c r="BH279" s="180">
        <f>IF(N279="sníž. přenesená",J279,0)</f>
        <v>0</v>
      </c>
      <c r="BI279" s="180">
        <f>IF(N279="nulová",J279,0)</f>
        <v>0</v>
      </c>
      <c r="BJ279" s="18" t="s">
        <v>80</v>
      </c>
      <c r="BK279" s="180">
        <f>ROUND(I279*H279,2)</f>
        <v>0</v>
      </c>
      <c r="BL279" s="18" t="s">
        <v>192</v>
      </c>
      <c r="BM279" s="179" t="s">
        <v>1392</v>
      </c>
    </row>
    <row r="280" spans="1:65" s="13" customFormat="1" ht="11.25">
      <c r="B280" s="181"/>
      <c r="D280" s="182" t="s">
        <v>194</v>
      </c>
      <c r="E280" s="183" t="s">
        <v>1</v>
      </c>
      <c r="F280" s="184" t="s">
        <v>560</v>
      </c>
      <c r="H280" s="183" t="s">
        <v>1</v>
      </c>
      <c r="I280" s="185"/>
      <c r="L280" s="181"/>
      <c r="M280" s="186"/>
      <c r="N280" s="187"/>
      <c r="O280" s="187"/>
      <c r="P280" s="187"/>
      <c r="Q280" s="187"/>
      <c r="R280" s="187"/>
      <c r="S280" s="187"/>
      <c r="T280" s="188"/>
      <c r="AT280" s="183" t="s">
        <v>194</v>
      </c>
      <c r="AU280" s="183" t="s">
        <v>82</v>
      </c>
      <c r="AV280" s="13" t="s">
        <v>80</v>
      </c>
      <c r="AW280" s="13" t="s">
        <v>30</v>
      </c>
      <c r="AX280" s="13" t="s">
        <v>73</v>
      </c>
      <c r="AY280" s="183" t="s">
        <v>185</v>
      </c>
    </row>
    <row r="281" spans="1:65" s="14" customFormat="1" ht="11.25">
      <c r="B281" s="189"/>
      <c r="D281" s="182" t="s">
        <v>194</v>
      </c>
      <c r="E281" s="190" t="s">
        <v>1</v>
      </c>
      <c r="F281" s="191" t="s">
        <v>1328</v>
      </c>
      <c r="H281" s="192">
        <v>14.76</v>
      </c>
      <c r="I281" s="193"/>
      <c r="L281" s="189"/>
      <c r="M281" s="194"/>
      <c r="N281" s="195"/>
      <c r="O281" s="195"/>
      <c r="P281" s="195"/>
      <c r="Q281" s="195"/>
      <c r="R281" s="195"/>
      <c r="S281" s="195"/>
      <c r="T281" s="196"/>
      <c r="AT281" s="190" t="s">
        <v>194</v>
      </c>
      <c r="AU281" s="190" t="s">
        <v>82</v>
      </c>
      <c r="AV281" s="14" t="s">
        <v>82</v>
      </c>
      <c r="AW281" s="14" t="s">
        <v>30</v>
      </c>
      <c r="AX281" s="14" t="s">
        <v>80</v>
      </c>
      <c r="AY281" s="190" t="s">
        <v>185</v>
      </c>
    </row>
    <row r="282" spans="1:65" s="2" customFormat="1" ht="16.5" customHeight="1">
      <c r="A282" s="33"/>
      <c r="B282" s="167"/>
      <c r="C282" s="168" t="s">
        <v>484</v>
      </c>
      <c r="D282" s="168" t="s">
        <v>187</v>
      </c>
      <c r="E282" s="169" t="s">
        <v>590</v>
      </c>
      <c r="F282" s="170" t="s">
        <v>591</v>
      </c>
      <c r="G282" s="171" t="s">
        <v>190</v>
      </c>
      <c r="H282" s="172">
        <v>39.6</v>
      </c>
      <c r="I282" s="173"/>
      <c r="J282" s="174">
        <f>ROUND(I282*H282,2)</f>
        <v>0</v>
      </c>
      <c r="K282" s="170" t="s">
        <v>191</v>
      </c>
      <c r="L282" s="34"/>
      <c r="M282" s="175" t="s">
        <v>1</v>
      </c>
      <c r="N282" s="176" t="s">
        <v>38</v>
      </c>
      <c r="O282" s="59"/>
      <c r="P282" s="177">
        <f>O282*H282</f>
        <v>0</v>
      </c>
      <c r="Q282" s="177">
        <v>5.1000000000000004E-4</v>
      </c>
      <c r="R282" s="177">
        <f>Q282*H282</f>
        <v>2.0196000000000002E-2</v>
      </c>
      <c r="S282" s="177">
        <v>0</v>
      </c>
      <c r="T282" s="178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79" t="s">
        <v>192</v>
      </c>
      <c r="AT282" s="179" t="s">
        <v>187</v>
      </c>
      <c r="AU282" s="179" t="s">
        <v>82</v>
      </c>
      <c r="AY282" s="18" t="s">
        <v>185</v>
      </c>
      <c r="BE282" s="180">
        <f>IF(N282="základní",J282,0)</f>
        <v>0</v>
      </c>
      <c r="BF282" s="180">
        <f>IF(N282="snížená",J282,0)</f>
        <v>0</v>
      </c>
      <c r="BG282" s="180">
        <f>IF(N282="zákl. přenesená",J282,0)</f>
        <v>0</v>
      </c>
      <c r="BH282" s="180">
        <f>IF(N282="sníž. přenesená",J282,0)</f>
        <v>0</v>
      </c>
      <c r="BI282" s="180">
        <f>IF(N282="nulová",J282,0)</f>
        <v>0</v>
      </c>
      <c r="BJ282" s="18" t="s">
        <v>80</v>
      </c>
      <c r="BK282" s="180">
        <f>ROUND(I282*H282,2)</f>
        <v>0</v>
      </c>
      <c r="BL282" s="18" t="s">
        <v>192</v>
      </c>
      <c r="BM282" s="179" t="s">
        <v>1393</v>
      </c>
    </row>
    <row r="283" spans="1:65" s="13" customFormat="1" ht="11.25">
      <c r="B283" s="181"/>
      <c r="D283" s="182" t="s">
        <v>194</v>
      </c>
      <c r="E283" s="183" t="s">
        <v>1</v>
      </c>
      <c r="F283" s="184" t="s">
        <v>560</v>
      </c>
      <c r="H283" s="183" t="s">
        <v>1</v>
      </c>
      <c r="I283" s="185"/>
      <c r="L283" s="181"/>
      <c r="M283" s="186"/>
      <c r="N283" s="187"/>
      <c r="O283" s="187"/>
      <c r="P283" s="187"/>
      <c r="Q283" s="187"/>
      <c r="R283" s="187"/>
      <c r="S283" s="187"/>
      <c r="T283" s="188"/>
      <c r="AT283" s="183" t="s">
        <v>194</v>
      </c>
      <c r="AU283" s="183" t="s">
        <v>82</v>
      </c>
      <c r="AV283" s="13" t="s">
        <v>80</v>
      </c>
      <c r="AW283" s="13" t="s">
        <v>30</v>
      </c>
      <c r="AX283" s="13" t="s">
        <v>73</v>
      </c>
      <c r="AY283" s="183" t="s">
        <v>185</v>
      </c>
    </row>
    <row r="284" spans="1:65" s="14" customFormat="1" ht="11.25">
      <c r="B284" s="189"/>
      <c r="D284" s="182" t="s">
        <v>194</v>
      </c>
      <c r="E284" s="190" t="s">
        <v>1</v>
      </c>
      <c r="F284" s="191" t="s">
        <v>1394</v>
      </c>
      <c r="H284" s="192">
        <v>39.6</v>
      </c>
      <c r="I284" s="193"/>
      <c r="L284" s="189"/>
      <c r="M284" s="194"/>
      <c r="N284" s="195"/>
      <c r="O284" s="195"/>
      <c r="P284" s="195"/>
      <c r="Q284" s="195"/>
      <c r="R284" s="195"/>
      <c r="S284" s="195"/>
      <c r="T284" s="196"/>
      <c r="AT284" s="190" t="s">
        <v>194</v>
      </c>
      <c r="AU284" s="190" t="s">
        <v>82</v>
      </c>
      <c r="AV284" s="14" t="s">
        <v>82</v>
      </c>
      <c r="AW284" s="14" t="s">
        <v>30</v>
      </c>
      <c r="AX284" s="14" t="s">
        <v>80</v>
      </c>
      <c r="AY284" s="190" t="s">
        <v>185</v>
      </c>
    </row>
    <row r="285" spans="1:65" s="2" customFormat="1" ht="21.75" customHeight="1">
      <c r="A285" s="33"/>
      <c r="B285" s="167"/>
      <c r="C285" s="168" t="s">
        <v>489</v>
      </c>
      <c r="D285" s="168" t="s">
        <v>187</v>
      </c>
      <c r="E285" s="169" t="s">
        <v>595</v>
      </c>
      <c r="F285" s="170" t="s">
        <v>596</v>
      </c>
      <c r="G285" s="171" t="s">
        <v>190</v>
      </c>
      <c r="H285" s="172">
        <v>19.8</v>
      </c>
      <c r="I285" s="173"/>
      <c r="J285" s="174">
        <f>ROUND(I285*H285,2)</f>
        <v>0</v>
      </c>
      <c r="K285" s="170" t="s">
        <v>191</v>
      </c>
      <c r="L285" s="34"/>
      <c r="M285" s="175" t="s">
        <v>1</v>
      </c>
      <c r="N285" s="176" t="s">
        <v>38</v>
      </c>
      <c r="O285" s="59"/>
      <c r="P285" s="177">
        <f>O285*H285</f>
        <v>0</v>
      </c>
      <c r="Q285" s="177">
        <v>0.10373</v>
      </c>
      <c r="R285" s="177">
        <f>Q285*H285</f>
        <v>2.0538540000000003</v>
      </c>
      <c r="S285" s="177">
        <v>0</v>
      </c>
      <c r="T285" s="178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79" t="s">
        <v>192</v>
      </c>
      <c r="AT285" s="179" t="s">
        <v>187</v>
      </c>
      <c r="AU285" s="179" t="s">
        <v>82</v>
      </c>
      <c r="AY285" s="18" t="s">
        <v>185</v>
      </c>
      <c r="BE285" s="180">
        <f>IF(N285="základní",J285,0)</f>
        <v>0</v>
      </c>
      <c r="BF285" s="180">
        <f>IF(N285="snížená",J285,0)</f>
        <v>0</v>
      </c>
      <c r="BG285" s="180">
        <f>IF(N285="zákl. přenesená",J285,0)</f>
        <v>0</v>
      </c>
      <c r="BH285" s="180">
        <f>IF(N285="sníž. přenesená",J285,0)</f>
        <v>0</v>
      </c>
      <c r="BI285" s="180">
        <f>IF(N285="nulová",J285,0)</f>
        <v>0</v>
      </c>
      <c r="BJ285" s="18" t="s">
        <v>80</v>
      </c>
      <c r="BK285" s="180">
        <f>ROUND(I285*H285,2)</f>
        <v>0</v>
      </c>
      <c r="BL285" s="18" t="s">
        <v>192</v>
      </c>
      <c r="BM285" s="179" t="s">
        <v>1395</v>
      </c>
    </row>
    <row r="286" spans="1:65" s="13" customFormat="1" ht="11.25">
      <c r="B286" s="181"/>
      <c r="D286" s="182" t="s">
        <v>194</v>
      </c>
      <c r="E286" s="183" t="s">
        <v>1</v>
      </c>
      <c r="F286" s="184" t="s">
        <v>560</v>
      </c>
      <c r="H286" s="183" t="s">
        <v>1</v>
      </c>
      <c r="I286" s="185"/>
      <c r="L286" s="181"/>
      <c r="M286" s="186"/>
      <c r="N286" s="187"/>
      <c r="O286" s="187"/>
      <c r="P286" s="187"/>
      <c r="Q286" s="187"/>
      <c r="R286" s="187"/>
      <c r="S286" s="187"/>
      <c r="T286" s="188"/>
      <c r="AT286" s="183" t="s">
        <v>194</v>
      </c>
      <c r="AU286" s="183" t="s">
        <v>82</v>
      </c>
      <c r="AV286" s="13" t="s">
        <v>80</v>
      </c>
      <c r="AW286" s="13" t="s">
        <v>30</v>
      </c>
      <c r="AX286" s="13" t="s">
        <v>73</v>
      </c>
      <c r="AY286" s="183" t="s">
        <v>185</v>
      </c>
    </row>
    <row r="287" spans="1:65" s="14" customFormat="1" ht="11.25">
      <c r="B287" s="189"/>
      <c r="D287" s="182" t="s">
        <v>194</v>
      </c>
      <c r="E287" s="190" t="s">
        <v>1</v>
      </c>
      <c r="F287" s="191" t="s">
        <v>1332</v>
      </c>
      <c r="H287" s="192">
        <v>19.8</v>
      </c>
      <c r="I287" s="193"/>
      <c r="L287" s="189"/>
      <c r="M287" s="194"/>
      <c r="N287" s="195"/>
      <c r="O287" s="195"/>
      <c r="P287" s="195"/>
      <c r="Q287" s="195"/>
      <c r="R287" s="195"/>
      <c r="S287" s="195"/>
      <c r="T287" s="196"/>
      <c r="AT287" s="190" t="s">
        <v>194</v>
      </c>
      <c r="AU287" s="190" t="s">
        <v>82</v>
      </c>
      <c r="AV287" s="14" t="s">
        <v>82</v>
      </c>
      <c r="AW287" s="14" t="s">
        <v>30</v>
      </c>
      <c r="AX287" s="14" t="s">
        <v>80</v>
      </c>
      <c r="AY287" s="190" t="s">
        <v>185</v>
      </c>
    </row>
    <row r="288" spans="1:65" s="2" customFormat="1" ht="21.75" customHeight="1">
      <c r="A288" s="33"/>
      <c r="B288" s="167"/>
      <c r="C288" s="168" t="s">
        <v>495</v>
      </c>
      <c r="D288" s="168" t="s">
        <v>187</v>
      </c>
      <c r="E288" s="169" t="s">
        <v>599</v>
      </c>
      <c r="F288" s="170" t="s">
        <v>600</v>
      </c>
      <c r="G288" s="171" t="s">
        <v>190</v>
      </c>
      <c r="H288" s="172">
        <v>14.76</v>
      </c>
      <c r="I288" s="173"/>
      <c r="J288" s="174">
        <f>ROUND(I288*H288,2)</f>
        <v>0</v>
      </c>
      <c r="K288" s="170" t="s">
        <v>191</v>
      </c>
      <c r="L288" s="34"/>
      <c r="M288" s="175" t="s">
        <v>1</v>
      </c>
      <c r="N288" s="176" t="s">
        <v>38</v>
      </c>
      <c r="O288" s="59"/>
      <c r="P288" s="177">
        <f>O288*H288</f>
        <v>0</v>
      </c>
      <c r="Q288" s="177">
        <v>0.12966</v>
      </c>
      <c r="R288" s="177">
        <f>Q288*H288</f>
        <v>1.9137815999999999</v>
      </c>
      <c r="S288" s="177">
        <v>0</v>
      </c>
      <c r="T288" s="178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79" t="s">
        <v>192</v>
      </c>
      <c r="AT288" s="179" t="s">
        <v>187</v>
      </c>
      <c r="AU288" s="179" t="s">
        <v>82</v>
      </c>
      <c r="AY288" s="18" t="s">
        <v>185</v>
      </c>
      <c r="BE288" s="180">
        <f>IF(N288="základní",J288,0)</f>
        <v>0</v>
      </c>
      <c r="BF288" s="180">
        <f>IF(N288="snížená",J288,0)</f>
        <v>0</v>
      </c>
      <c r="BG288" s="180">
        <f>IF(N288="zákl. přenesená",J288,0)</f>
        <v>0</v>
      </c>
      <c r="BH288" s="180">
        <f>IF(N288="sníž. přenesená",J288,0)</f>
        <v>0</v>
      </c>
      <c r="BI288" s="180">
        <f>IF(N288="nulová",J288,0)</f>
        <v>0</v>
      </c>
      <c r="BJ288" s="18" t="s">
        <v>80</v>
      </c>
      <c r="BK288" s="180">
        <f>ROUND(I288*H288,2)</f>
        <v>0</v>
      </c>
      <c r="BL288" s="18" t="s">
        <v>192</v>
      </c>
      <c r="BM288" s="179" t="s">
        <v>1396</v>
      </c>
    </row>
    <row r="289" spans="1:65" s="13" customFormat="1" ht="11.25">
      <c r="B289" s="181"/>
      <c r="D289" s="182" t="s">
        <v>194</v>
      </c>
      <c r="E289" s="183" t="s">
        <v>1</v>
      </c>
      <c r="F289" s="184" t="s">
        <v>588</v>
      </c>
      <c r="H289" s="183" t="s">
        <v>1</v>
      </c>
      <c r="I289" s="185"/>
      <c r="L289" s="181"/>
      <c r="M289" s="186"/>
      <c r="N289" s="187"/>
      <c r="O289" s="187"/>
      <c r="P289" s="187"/>
      <c r="Q289" s="187"/>
      <c r="R289" s="187"/>
      <c r="S289" s="187"/>
      <c r="T289" s="188"/>
      <c r="AT289" s="183" t="s">
        <v>194</v>
      </c>
      <c r="AU289" s="183" t="s">
        <v>82</v>
      </c>
      <c r="AV289" s="13" t="s">
        <v>80</v>
      </c>
      <c r="AW289" s="13" t="s">
        <v>30</v>
      </c>
      <c r="AX289" s="13" t="s">
        <v>73</v>
      </c>
      <c r="AY289" s="183" t="s">
        <v>185</v>
      </c>
    </row>
    <row r="290" spans="1:65" s="14" customFormat="1" ht="11.25">
      <c r="B290" s="189"/>
      <c r="D290" s="182" t="s">
        <v>194</v>
      </c>
      <c r="E290" s="190" t="s">
        <v>1</v>
      </c>
      <c r="F290" s="191" t="s">
        <v>1328</v>
      </c>
      <c r="H290" s="192">
        <v>14.76</v>
      </c>
      <c r="I290" s="193"/>
      <c r="L290" s="189"/>
      <c r="M290" s="194"/>
      <c r="N290" s="195"/>
      <c r="O290" s="195"/>
      <c r="P290" s="195"/>
      <c r="Q290" s="195"/>
      <c r="R290" s="195"/>
      <c r="S290" s="195"/>
      <c r="T290" s="196"/>
      <c r="AT290" s="190" t="s">
        <v>194</v>
      </c>
      <c r="AU290" s="190" t="s">
        <v>82</v>
      </c>
      <c r="AV290" s="14" t="s">
        <v>82</v>
      </c>
      <c r="AW290" s="14" t="s">
        <v>30</v>
      </c>
      <c r="AX290" s="14" t="s">
        <v>80</v>
      </c>
      <c r="AY290" s="190" t="s">
        <v>185</v>
      </c>
    </row>
    <row r="291" spans="1:65" s="2" customFormat="1" ht="21.75" customHeight="1">
      <c r="A291" s="33"/>
      <c r="B291" s="167"/>
      <c r="C291" s="168" t="s">
        <v>500</v>
      </c>
      <c r="D291" s="168" t="s">
        <v>187</v>
      </c>
      <c r="E291" s="169" t="s">
        <v>611</v>
      </c>
      <c r="F291" s="170" t="s">
        <v>612</v>
      </c>
      <c r="G291" s="171" t="s">
        <v>190</v>
      </c>
      <c r="H291" s="172">
        <v>19.8</v>
      </c>
      <c r="I291" s="173"/>
      <c r="J291" s="174">
        <f>ROUND(I291*H291,2)</f>
        <v>0</v>
      </c>
      <c r="K291" s="170" t="s">
        <v>191</v>
      </c>
      <c r="L291" s="34"/>
      <c r="M291" s="175" t="s">
        <v>1</v>
      </c>
      <c r="N291" s="176" t="s">
        <v>38</v>
      </c>
      <c r="O291" s="59"/>
      <c r="P291" s="177">
        <f>O291*H291</f>
        <v>0</v>
      </c>
      <c r="Q291" s="177">
        <v>0.15559000000000001</v>
      </c>
      <c r="R291" s="177">
        <f>Q291*H291</f>
        <v>3.0806820000000004</v>
      </c>
      <c r="S291" s="177">
        <v>0</v>
      </c>
      <c r="T291" s="178">
        <f>S291*H291</f>
        <v>0</v>
      </c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R291" s="179" t="s">
        <v>192</v>
      </c>
      <c r="AT291" s="179" t="s">
        <v>187</v>
      </c>
      <c r="AU291" s="179" t="s">
        <v>82</v>
      </c>
      <c r="AY291" s="18" t="s">
        <v>185</v>
      </c>
      <c r="BE291" s="180">
        <f>IF(N291="základní",J291,0)</f>
        <v>0</v>
      </c>
      <c r="BF291" s="180">
        <f>IF(N291="snížená",J291,0)</f>
        <v>0</v>
      </c>
      <c r="BG291" s="180">
        <f>IF(N291="zákl. přenesená",J291,0)</f>
        <v>0</v>
      </c>
      <c r="BH291" s="180">
        <f>IF(N291="sníž. přenesená",J291,0)</f>
        <v>0</v>
      </c>
      <c r="BI291" s="180">
        <f>IF(N291="nulová",J291,0)</f>
        <v>0</v>
      </c>
      <c r="BJ291" s="18" t="s">
        <v>80</v>
      </c>
      <c r="BK291" s="180">
        <f>ROUND(I291*H291,2)</f>
        <v>0</v>
      </c>
      <c r="BL291" s="18" t="s">
        <v>192</v>
      </c>
      <c r="BM291" s="179" t="s">
        <v>1397</v>
      </c>
    </row>
    <row r="292" spans="1:65" s="13" customFormat="1" ht="11.25">
      <c r="B292" s="181"/>
      <c r="D292" s="182" t="s">
        <v>194</v>
      </c>
      <c r="E292" s="183" t="s">
        <v>1</v>
      </c>
      <c r="F292" s="184" t="s">
        <v>560</v>
      </c>
      <c r="H292" s="183" t="s">
        <v>1</v>
      </c>
      <c r="I292" s="185"/>
      <c r="L292" s="181"/>
      <c r="M292" s="186"/>
      <c r="N292" s="187"/>
      <c r="O292" s="187"/>
      <c r="P292" s="187"/>
      <c r="Q292" s="187"/>
      <c r="R292" s="187"/>
      <c r="S292" s="187"/>
      <c r="T292" s="188"/>
      <c r="AT292" s="183" t="s">
        <v>194</v>
      </c>
      <c r="AU292" s="183" t="s">
        <v>82</v>
      </c>
      <c r="AV292" s="13" t="s">
        <v>80</v>
      </c>
      <c r="AW292" s="13" t="s">
        <v>30</v>
      </c>
      <c r="AX292" s="13" t="s">
        <v>73</v>
      </c>
      <c r="AY292" s="183" t="s">
        <v>185</v>
      </c>
    </row>
    <row r="293" spans="1:65" s="14" customFormat="1" ht="11.25">
      <c r="B293" s="189"/>
      <c r="D293" s="182" t="s">
        <v>194</v>
      </c>
      <c r="E293" s="190" t="s">
        <v>1</v>
      </c>
      <c r="F293" s="191" t="s">
        <v>1332</v>
      </c>
      <c r="H293" s="192">
        <v>19.8</v>
      </c>
      <c r="I293" s="193"/>
      <c r="L293" s="189"/>
      <c r="M293" s="194"/>
      <c r="N293" s="195"/>
      <c r="O293" s="195"/>
      <c r="P293" s="195"/>
      <c r="Q293" s="195"/>
      <c r="R293" s="195"/>
      <c r="S293" s="195"/>
      <c r="T293" s="196"/>
      <c r="AT293" s="190" t="s">
        <v>194</v>
      </c>
      <c r="AU293" s="190" t="s">
        <v>82</v>
      </c>
      <c r="AV293" s="14" t="s">
        <v>82</v>
      </c>
      <c r="AW293" s="14" t="s">
        <v>30</v>
      </c>
      <c r="AX293" s="14" t="s">
        <v>80</v>
      </c>
      <c r="AY293" s="190" t="s">
        <v>185</v>
      </c>
    </row>
    <row r="294" spans="1:65" s="12" customFormat="1" ht="22.9" customHeight="1">
      <c r="B294" s="154"/>
      <c r="D294" s="155" t="s">
        <v>72</v>
      </c>
      <c r="E294" s="165" t="s">
        <v>230</v>
      </c>
      <c r="F294" s="165" t="s">
        <v>619</v>
      </c>
      <c r="I294" s="157"/>
      <c r="J294" s="166">
        <f>BK294</f>
        <v>0</v>
      </c>
      <c r="L294" s="154"/>
      <c r="M294" s="159"/>
      <c r="N294" s="160"/>
      <c r="O294" s="160"/>
      <c r="P294" s="161">
        <f>SUM(P295:P328)</f>
        <v>0</v>
      </c>
      <c r="Q294" s="160"/>
      <c r="R294" s="161">
        <f>SUM(R295:R328)</f>
        <v>6.3588060000000002E-2</v>
      </c>
      <c r="S294" s="160"/>
      <c r="T294" s="162">
        <f>SUM(T295:T328)</f>
        <v>0</v>
      </c>
      <c r="AR294" s="155" t="s">
        <v>80</v>
      </c>
      <c r="AT294" s="163" t="s">
        <v>72</v>
      </c>
      <c r="AU294" s="163" t="s">
        <v>80</v>
      </c>
      <c r="AY294" s="155" t="s">
        <v>185</v>
      </c>
      <c r="BK294" s="164">
        <f>SUM(BK295:BK328)</f>
        <v>0</v>
      </c>
    </row>
    <row r="295" spans="1:65" s="2" customFormat="1" ht="16.5" customHeight="1">
      <c r="A295" s="33"/>
      <c r="B295" s="167"/>
      <c r="C295" s="168" t="s">
        <v>505</v>
      </c>
      <c r="D295" s="168" t="s">
        <v>187</v>
      </c>
      <c r="E295" s="169" t="s">
        <v>1398</v>
      </c>
      <c r="F295" s="170" t="s">
        <v>1399</v>
      </c>
      <c r="G295" s="171" t="s">
        <v>514</v>
      </c>
      <c r="H295" s="172">
        <v>26</v>
      </c>
      <c r="I295" s="173"/>
      <c r="J295" s="174">
        <f>ROUND(I295*H295,2)</f>
        <v>0</v>
      </c>
      <c r="K295" s="170" t="s">
        <v>1</v>
      </c>
      <c r="L295" s="34"/>
      <c r="M295" s="175" t="s">
        <v>1</v>
      </c>
      <c r="N295" s="176" t="s">
        <v>38</v>
      </c>
      <c r="O295" s="59"/>
      <c r="P295" s="177">
        <f>O295*H295</f>
        <v>0</v>
      </c>
      <c r="Q295" s="177">
        <v>0</v>
      </c>
      <c r="R295" s="177">
        <f>Q295*H295</f>
        <v>0</v>
      </c>
      <c r="S295" s="177">
        <v>0</v>
      </c>
      <c r="T295" s="178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79" t="s">
        <v>192</v>
      </c>
      <c r="AT295" s="179" t="s">
        <v>187</v>
      </c>
      <c r="AU295" s="179" t="s">
        <v>82</v>
      </c>
      <c r="AY295" s="18" t="s">
        <v>185</v>
      </c>
      <c r="BE295" s="180">
        <f>IF(N295="základní",J295,0)</f>
        <v>0</v>
      </c>
      <c r="BF295" s="180">
        <f>IF(N295="snížená",J295,0)</f>
        <v>0</v>
      </c>
      <c r="BG295" s="180">
        <f>IF(N295="zákl. přenesená",J295,0)</f>
        <v>0</v>
      </c>
      <c r="BH295" s="180">
        <f>IF(N295="sníž. přenesená",J295,0)</f>
        <v>0</v>
      </c>
      <c r="BI295" s="180">
        <f>IF(N295="nulová",J295,0)</f>
        <v>0</v>
      </c>
      <c r="BJ295" s="18" t="s">
        <v>80</v>
      </c>
      <c r="BK295" s="180">
        <f>ROUND(I295*H295,2)</f>
        <v>0</v>
      </c>
      <c r="BL295" s="18" t="s">
        <v>192</v>
      </c>
      <c r="BM295" s="179" t="s">
        <v>1400</v>
      </c>
    </row>
    <row r="296" spans="1:65" s="13" customFormat="1" ht="11.25">
      <c r="B296" s="181"/>
      <c r="D296" s="182" t="s">
        <v>194</v>
      </c>
      <c r="E296" s="183" t="s">
        <v>1</v>
      </c>
      <c r="F296" s="184" t="s">
        <v>195</v>
      </c>
      <c r="H296" s="183" t="s">
        <v>1</v>
      </c>
      <c r="I296" s="185"/>
      <c r="L296" s="181"/>
      <c r="M296" s="186"/>
      <c r="N296" s="187"/>
      <c r="O296" s="187"/>
      <c r="P296" s="187"/>
      <c r="Q296" s="187"/>
      <c r="R296" s="187"/>
      <c r="S296" s="187"/>
      <c r="T296" s="188"/>
      <c r="AT296" s="183" t="s">
        <v>194</v>
      </c>
      <c r="AU296" s="183" t="s">
        <v>82</v>
      </c>
      <c r="AV296" s="13" t="s">
        <v>80</v>
      </c>
      <c r="AW296" s="13" t="s">
        <v>30</v>
      </c>
      <c r="AX296" s="13" t="s">
        <v>73</v>
      </c>
      <c r="AY296" s="183" t="s">
        <v>185</v>
      </c>
    </row>
    <row r="297" spans="1:65" s="13" customFormat="1" ht="11.25">
      <c r="B297" s="181"/>
      <c r="D297" s="182" t="s">
        <v>194</v>
      </c>
      <c r="E297" s="183" t="s">
        <v>1</v>
      </c>
      <c r="F297" s="184" t="s">
        <v>1401</v>
      </c>
      <c r="H297" s="183" t="s">
        <v>1</v>
      </c>
      <c r="I297" s="185"/>
      <c r="L297" s="181"/>
      <c r="M297" s="186"/>
      <c r="N297" s="187"/>
      <c r="O297" s="187"/>
      <c r="P297" s="187"/>
      <c r="Q297" s="187"/>
      <c r="R297" s="187"/>
      <c r="S297" s="187"/>
      <c r="T297" s="188"/>
      <c r="AT297" s="183" t="s">
        <v>194</v>
      </c>
      <c r="AU297" s="183" t="s">
        <v>82</v>
      </c>
      <c r="AV297" s="13" t="s">
        <v>80</v>
      </c>
      <c r="AW297" s="13" t="s">
        <v>30</v>
      </c>
      <c r="AX297" s="13" t="s">
        <v>73</v>
      </c>
      <c r="AY297" s="183" t="s">
        <v>185</v>
      </c>
    </row>
    <row r="298" spans="1:65" s="14" customFormat="1" ht="11.25">
      <c r="B298" s="189"/>
      <c r="D298" s="182" t="s">
        <v>194</v>
      </c>
      <c r="E298" s="190" t="s">
        <v>1</v>
      </c>
      <c r="F298" s="191" t="s">
        <v>352</v>
      </c>
      <c r="H298" s="192">
        <v>26</v>
      </c>
      <c r="I298" s="193"/>
      <c r="L298" s="189"/>
      <c r="M298" s="194"/>
      <c r="N298" s="195"/>
      <c r="O298" s="195"/>
      <c r="P298" s="195"/>
      <c r="Q298" s="195"/>
      <c r="R298" s="195"/>
      <c r="S298" s="195"/>
      <c r="T298" s="196"/>
      <c r="AT298" s="190" t="s">
        <v>194</v>
      </c>
      <c r="AU298" s="190" t="s">
        <v>82</v>
      </c>
      <c r="AV298" s="14" t="s">
        <v>82</v>
      </c>
      <c r="AW298" s="14" t="s">
        <v>30</v>
      </c>
      <c r="AX298" s="14" t="s">
        <v>80</v>
      </c>
      <c r="AY298" s="190" t="s">
        <v>185</v>
      </c>
    </row>
    <row r="299" spans="1:65" s="2" customFormat="1" ht="21.75" customHeight="1">
      <c r="A299" s="33"/>
      <c r="B299" s="167"/>
      <c r="C299" s="168" t="s">
        <v>511</v>
      </c>
      <c r="D299" s="168" t="s">
        <v>187</v>
      </c>
      <c r="E299" s="169" t="s">
        <v>1402</v>
      </c>
      <c r="F299" s="170" t="s">
        <v>1403</v>
      </c>
      <c r="G299" s="171" t="s">
        <v>220</v>
      </c>
      <c r="H299" s="172">
        <v>45.5</v>
      </c>
      <c r="I299" s="173"/>
      <c r="J299" s="174">
        <f>ROUND(I299*H299,2)</f>
        <v>0</v>
      </c>
      <c r="K299" s="170" t="s">
        <v>1</v>
      </c>
      <c r="L299" s="34"/>
      <c r="M299" s="175" t="s">
        <v>1</v>
      </c>
      <c r="N299" s="176" t="s">
        <v>38</v>
      </c>
      <c r="O299" s="59"/>
      <c r="P299" s="177">
        <f>O299*H299</f>
        <v>0</v>
      </c>
      <c r="Q299" s="177">
        <v>0</v>
      </c>
      <c r="R299" s="177">
        <f>Q299*H299</f>
        <v>0</v>
      </c>
      <c r="S299" s="177">
        <v>0</v>
      </c>
      <c r="T299" s="178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79" t="s">
        <v>192</v>
      </c>
      <c r="AT299" s="179" t="s">
        <v>187</v>
      </c>
      <c r="AU299" s="179" t="s">
        <v>82</v>
      </c>
      <c r="AY299" s="18" t="s">
        <v>185</v>
      </c>
      <c r="BE299" s="180">
        <f>IF(N299="základní",J299,0)</f>
        <v>0</v>
      </c>
      <c r="BF299" s="180">
        <f>IF(N299="snížená",J299,0)</f>
        <v>0</v>
      </c>
      <c r="BG299" s="180">
        <f>IF(N299="zákl. přenesená",J299,0)</f>
        <v>0</v>
      </c>
      <c r="BH299" s="180">
        <f>IF(N299="sníž. přenesená",J299,0)</f>
        <v>0</v>
      </c>
      <c r="BI299" s="180">
        <f>IF(N299="nulová",J299,0)</f>
        <v>0</v>
      </c>
      <c r="BJ299" s="18" t="s">
        <v>80</v>
      </c>
      <c r="BK299" s="180">
        <f>ROUND(I299*H299,2)</f>
        <v>0</v>
      </c>
      <c r="BL299" s="18" t="s">
        <v>192</v>
      </c>
      <c r="BM299" s="179" t="s">
        <v>1404</v>
      </c>
    </row>
    <row r="300" spans="1:65" s="13" customFormat="1" ht="22.5">
      <c r="B300" s="181"/>
      <c r="D300" s="182" t="s">
        <v>194</v>
      </c>
      <c r="E300" s="183" t="s">
        <v>1</v>
      </c>
      <c r="F300" s="184" t="s">
        <v>652</v>
      </c>
      <c r="H300" s="183" t="s">
        <v>1</v>
      </c>
      <c r="I300" s="185"/>
      <c r="L300" s="181"/>
      <c r="M300" s="186"/>
      <c r="N300" s="187"/>
      <c r="O300" s="187"/>
      <c r="P300" s="187"/>
      <c r="Q300" s="187"/>
      <c r="R300" s="187"/>
      <c r="S300" s="187"/>
      <c r="T300" s="188"/>
      <c r="AT300" s="183" t="s">
        <v>194</v>
      </c>
      <c r="AU300" s="183" t="s">
        <v>82</v>
      </c>
      <c r="AV300" s="13" t="s">
        <v>80</v>
      </c>
      <c r="AW300" s="13" t="s">
        <v>30</v>
      </c>
      <c r="AX300" s="13" t="s">
        <v>73</v>
      </c>
      <c r="AY300" s="183" t="s">
        <v>185</v>
      </c>
    </row>
    <row r="301" spans="1:65" s="14" customFormat="1" ht="11.25">
      <c r="B301" s="189"/>
      <c r="D301" s="182" t="s">
        <v>194</v>
      </c>
      <c r="E301" s="190" t="s">
        <v>121</v>
      </c>
      <c r="F301" s="191" t="s">
        <v>1312</v>
      </c>
      <c r="H301" s="192">
        <v>45.5</v>
      </c>
      <c r="I301" s="193"/>
      <c r="L301" s="189"/>
      <c r="M301" s="194"/>
      <c r="N301" s="195"/>
      <c r="O301" s="195"/>
      <c r="P301" s="195"/>
      <c r="Q301" s="195"/>
      <c r="R301" s="195"/>
      <c r="S301" s="195"/>
      <c r="T301" s="196"/>
      <c r="AT301" s="190" t="s">
        <v>194</v>
      </c>
      <c r="AU301" s="190" t="s">
        <v>82</v>
      </c>
      <c r="AV301" s="14" t="s">
        <v>82</v>
      </c>
      <c r="AW301" s="14" t="s">
        <v>30</v>
      </c>
      <c r="AX301" s="14" t="s">
        <v>80</v>
      </c>
      <c r="AY301" s="190" t="s">
        <v>185</v>
      </c>
    </row>
    <row r="302" spans="1:65" s="2" customFormat="1" ht="16.5" customHeight="1">
      <c r="A302" s="33"/>
      <c r="B302" s="167"/>
      <c r="C302" s="213" t="s">
        <v>517</v>
      </c>
      <c r="D302" s="213" t="s">
        <v>454</v>
      </c>
      <c r="E302" s="214" t="s">
        <v>655</v>
      </c>
      <c r="F302" s="215" t="s">
        <v>656</v>
      </c>
      <c r="G302" s="216" t="s">
        <v>220</v>
      </c>
      <c r="H302" s="217">
        <v>46.183</v>
      </c>
      <c r="I302" s="218"/>
      <c r="J302" s="219">
        <f>ROUND(I302*H302,2)</f>
        <v>0</v>
      </c>
      <c r="K302" s="215" t="s">
        <v>191</v>
      </c>
      <c r="L302" s="220"/>
      <c r="M302" s="221" t="s">
        <v>1</v>
      </c>
      <c r="N302" s="222" t="s">
        <v>38</v>
      </c>
      <c r="O302" s="59"/>
      <c r="P302" s="177">
        <f>O302*H302</f>
        <v>0</v>
      </c>
      <c r="Q302" s="177">
        <v>3.6999999999999999E-4</v>
      </c>
      <c r="R302" s="177">
        <f>Q302*H302</f>
        <v>1.7087709999999999E-2</v>
      </c>
      <c r="S302" s="177">
        <v>0</v>
      </c>
      <c r="T302" s="178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79" t="s">
        <v>230</v>
      </c>
      <c r="AT302" s="179" t="s">
        <v>454</v>
      </c>
      <c r="AU302" s="179" t="s">
        <v>82</v>
      </c>
      <c r="AY302" s="18" t="s">
        <v>185</v>
      </c>
      <c r="BE302" s="180">
        <f>IF(N302="základní",J302,0)</f>
        <v>0</v>
      </c>
      <c r="BF302" s="180">
        <f>IF(N302="snížená",J302,0)</f>
        <v>0</v>
      </c>
      <c r="BG302" s="180">
        <f>IF(N302="zákl. přenesená",J302,0)</f>
        <v>0</v>
      </c>
      <c r="BH302" s="180">
        <f>IF(N302="sníž. přenesená",J302,0)</f>
        <v>0</v>
      </c>
      <c r="BI302" s="180">
        <f>IF(N302="nulová",J302,0)</f>
        <v>0</v>
      </c>
      <c r="BJ302" s="18" t="s">
        <v>80</v>
      </c>
      <c r="BK302" s="180">
        <f>ROUND(I302*H302,2)</f>
        <v>0</v>
      </c>
      <c r="BL302" s="18" t="s">
        <v>192</v>
      </c>
      <c r="BM302" s="179" t="s">
        <v>1405</v>
      </c>
    </row>
    <row r="303" spans="1:65" s="13" customFormat="1" ht="22.5">
      <c r="B303" s="181"/>
      <c r="D303" s="182" t="s">
        <v>194</v>
      </c>
      <c r="E303" s="183" t="s">
        <v>1</v>
      </c>
      <c r="F303" s="184" t="s">
        <v>652</v>
      </c>
      <c r="H303" s="183" t="s">
        <v>1</v>
      </c>
      <c r="I303" s="185"/>
      <c r="L303" s="181"/>
      <c r="M303" s="186"/>
      <c r="N303" s="187"/>
      <c r="O303" s="187"/>
      <c r="P303" s="187"/>
      <c r="Q303" s="187"/>
      <c r="R303" s="187"/>
      <c r="S303" s="187"/>
      <c r="T303" s="188"/>
      <c r="AT303" s="183" t="s">
        <v>194</v>
      </c>
      <c r="AU303" s="183" t="s">
        <v>82</v>
      </c>
      <c r="AV303" s="13" t="s">
        <v>80</v>
      </c>
      <c r="AW303" s="13" t="s">
        <v>30</v>
      </c>
      <c r="AX303" s="13" t="s">
        <v>73</v>
      </c>
      <c r="AY303" s="183" t="s">
        <v>185</v>
      </c>
    </row>
    <row r="304" spans="1:65" s="14" customFormat="1" ht="11.25">
      <c r="B304" s="189"/>
      <c r="D304" s="182" t="s">
        <v>194</v>
      </c>
      <c r="E304" s="190" t="s">
        <v>1</v>
      </c>
      <c r="F304" s="191" t="s">
        <v>658</v>
      </c>
      <c r="H304" s="192">
        <v>46.183</v>
      </c>
      <c r="I304" s="193"/>
      <c r="L304" s="189"/>
      <c r="M304" s="194"/>
      <c r="N304" s="195"/>
      <c r="O304" s="195"/>
      <c r="P304" s="195"/>
      <c r="Q304" s="195"/>
      <c r="R304" s="195"/>
      <c r="S304" s="195"/>
      <c r="T304" s="196"/>
      <c r="AT304" s="190" t="s">
        <v>194</v>
      </c>
      <c r="AU304" s="190" t="s">
        <v>82</v>
      </c>
      <c r="AV304" s="14" t="s">
        <v>82</v>
      </c>
      <c r="AW304" s="14" t="s">
        <v>30</v>
      </c>
      <c r="AX304" s="14" t="s">
        <v>80</v>
      </c>
      <c r="AY304" s="190" t="s">
        <v>185</v>
      </c>
    </row>
    <row r="305" spans="1:65" s="2" customFormat="1" ht="16.5" customHeight="1">
      <c r="A305" s="33"/>
      <c r="B305" s="167"/>
      <c r="C305" s="213" t="s">
        <v>521</v>
      </c>
      <c r="D305" s="213" t="s">
        <v>454</v>
      </c>
      <c r="E305" s="214" t="s">
        <v>1406</v>
      </c>
      <c r="F305" s="215" t="s">
        <v>1407</v>
      </c>
      <c r="G305" s="216" t="s">
        <v>514</v>
      </c>
      <c r="H305" s="217">
        <v>13.13</v>
      </c>
      <c r="I305" s="218"/>
      <c r="J305" s="219">
        <f>ROUND(I305*H305,2)</f>
        <v>0</v>
      </c>
      <c r="K305" s="215" t="s">
        <v>1</v>
      </c>
      <c r="L305" s="220"/>
      <c r="M305" s="221" t="s">
        <v>1</v>
      </c>
      <c r="N305" s="222" t="s">
        <v>38</v>
      </c>
      <c r="O305" s="59"/>
      <c r="P305" s="177">
        <f>O305*H305</f>
        <v>0</v>
      </c>
      <c r="Q305" s="177">
        <v>6.4999999999999997E-4</v>
      </c>
      <c r="R305" s="177">
        <f>Q305*H305</f>
        <v>8.5345000000000004E-3</v>
      </c>
      <c r="S305" s="177">
        <v>0</v>
      </c>
      <c r="T305" s="178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79" t="s">
        <v>230</v>
      </c>
      <c r="AT305" s="179" t="s">
        <v>454</v>
      </c>
      <c r="AU305" s="179" t="s">
        <v>82</v>
      </c>
      <c r="AY305" s="18" t="s">
        <v>185</v>
      </c>
      <c r="BE305" s="180">
        <f>IF(N305="základní",J305,0)</f>
        <v>0</v>
      </c>
      <c r="BF305" s="180">
        <f>IF(N305="snížená",J305,0)</f>
        <v>0</v>
      </c>
      <c r="BG305" s="180">
        <f>IF(N305="zákl. přenesená",J305,0)</f>
        <v>0</v>
      </c>
      <c r="BH305" s="180">
        <f>IF(N305="sníž. přenesená",J305,0)</f>
        <v>0</v>
      </c>
      <c r="BI305" s="180">
        <f>IF(N305="nulová",J305,0)</f>
        <v>0</v>
      </c>
      <c r="BJ305" s="18" t="s">
        <v>80</v>
      </c>
      <c r="BK305" s="180">
        <f>ROUND(I305*H305,2)</f>
        <v>0</v>
      </c>
      <c r="BL305" s="18" t="s">
        <v>192</v>
      </c>
      <c r="BM305" s="179" t="s">
        <v>1408</v>
      </c>
    </row>
    <row r="306" spans="1:65" s="13" customFormat="1" ht="22.5">
      <c r="B306" s="181"/>
      <c r="D306" s="182" t="s">
        <v>194</v>
      </c>
      <c r="E306" s="183" t="s">
        <v>1</v>
      </c>
      <c r="F306" s="184" t="s">
        <v>652</v>
      </c>
      <c r="H306" s="183" t="s">
        <v>1</v>
      </c>
      <c r="I306" s="185"/>
      <c r="L306" s="181"/>
      <c r="M306" s="186"/>
      <c r="N306" s="187"/>
      <c r="O306" s="187"/>
      <c r="P306" s="187"/>
      <c r="Q306" s="187"/>
      <c r="R306" s="187"/>
      <c r="S306" s="187"/>
      <c r="T306" s="188"/>
      <c r="AT306" s="183" t="s">
        <v>194</v>
      </c>
      <c r="AU306" s="183" t="s">
        <v>82</v>
      </c>
      <c r="AV306" s="13" t="s">
        <v>80</v>
      </c>
      <c r="AW306" s="13" t="s">
        <v>30</v>
      </c>
      <c r="AX306" s="13" t="s">
        <v>73</v>
      </c>
      <c r="AY306" s="183" t="s">
        <v>185</v>
      </c>
    </row>
    <row r="307" spans="1:65" s="14" customFormat="1" ht="11.25">
      <c r="B307" s="189"/>
      <c r="D307" s="182" t="s">
        <v>194</v>
      </c>
      <c r="E307" s="190" t="s">
        <v>1</v>
      </c>
      <c r="F307" s="191" t="s">
        <v>1409</v>
      </c>
      <c r="H307" s="192">
        <v>13.13</v>
      </c>
      <c r="I307" s="193"/>
      <c r="L307" s="189"/>
      <c r="M307" s="194"/>
      <c r="N307" s="195"/>
      <c r="O307" s="195"/>
      <c r="P307" s="195"/>
      <c r="Q307" s="195"/>
      <c r="R307" s="195"/>
      <c r="S307" s="195"/>
      <c r="T307" s="196"/>
      <c r="AT307" s="190" t="s">
        <v>194</v>
      </c>
      <c r="AU307" s="190" t="s">
        <v>82</v>
      </c>
      <c r="AV307" s="14" t="s">
        <v>82</v>
      </c>
      <c r="AW307" s="14" t="s">
        <v>30</v>
      </c>
      <c r="AX307" s="14" t="s">
        <v>80</v>
      </c>
      <c r="AY307" s="190" t="s">
        <v>185</v>
      </c>
    </row>
    <row r="308" spans="1:65" s="2" customFormat="1" ht="16.5" customHeight="1">
      <c r="A308" s="33"/>
      <c r="B308" s="167"/>
      <c r="C308" s="213" t="s">
        <v>527</v>
      </c>
      <c r="D308" s="213" t="s">
        <v>454</v>
      </c>
      <c r="E308" s="214" t="s">
        <v>1410</v>
      </c>
      <c r="F308" s="215" t="s">
        <v>1411</v>
      </c>
      <c r="G308" s="216" t="s">
        <v>514</v>
      </c>
      <c r="H308" s="217">
        <v>13.13</v>
      </c>
      <c r="I308" s="218"/>
      <c r="J308" s="219">
        <f>ROUND(I308*H308,2)</f>
        <v>0</v>
      </c>
      <c r="K308" s="215" t="s">
        <v>1</v>
      </c>
      <c r="L308" s="220"/>
      <c r="M308" s="221" t="s">
        <v>1</v>
      </c>
      <c r="N308" s="222" t="s">
        <v>38</v>
      </c>
      <c r="O308" s="59"/>
      <c r="P308" s="177">
        <f>O308*H308</f>
        <v>0</v>
      </c>
      <c r="Q308" s="177">
        <v>6.4999999999999997E-4</v>
      </c>
      <c r="R308" s="177">
        <f>Q308*H308</f>
        <v>8.5345000000000004E-3</v>
      </c>
      <c r="S308" s="177">
        <v>0</v>
      </c>
      <c r="T308" s="178">
        <f>S308*H308</f>
        <v>0</v>
      </c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R308" s="179" t="s">
        <v>230</v>
      </c>
      <c r="AT308" s="179" t="s">
        <v>454</v>
      </c>
      <c r="AU308" s="179" t="s">
        <v>82</v>
      </c>
      <c r="AY308" s="18" t="s">
        <v>185</v>
      </c>
      <c r="BE308" s="180">
        <f>IF(N308="základní",J308,0)</f>
        <v>0</v>
      </c>
      <c r="BF308" s="180">
        <f>IF(N308="snížená",J308,0)</f>
        <v>0</v>
      </c>
      <c r="BG308" s="180">
        <f>IF(N308="zákl. přenesená",J308,0)</f>
        <v>0</v>
      </c>
      <c r="BH308" s="180">
        <f>IF(N308="sníž. přenesená",J308,0)</f>
        <v>0</v>
      </c>
      <c r="BI308" s="180">
        <f>IF(N308="nulová",J308,0)</f>
        <v>0</v>
      </c>
      <c r="BJ308" s="18" t="s">
        <v>80</v>
      </c>
      <c r="BK308" s="180">
        <f>ROUND(I308*H308,2)</f>
        <v>0</v>
      </c>
      <c r="BL308" s="18" t="s">
        <v>192</v>
      </c>
      <c r="BM308" s="179" t="s">
        <v>1412</v>
      </c>
    </row>
    <row r="309" spans="1:65" s="13" customFormat="1" ht="22.5">
      <c r="B309" s="181"/>
      <c r="D309" s="182" t="s">
        <v>194</v>
      </c>
      <c r="E309" s="183" t="s">
        <v>1</v>
      </c>
      <c r="F309" s="184" t="s">
        <v>652</v>
      </c>
      <c r="H309" s="183" t="s">
        <v>1</v>
      </c>
      <c r="I309" s="185"/>
      <c r="L309" s="181"/>
      <c r="M309" s="186"/>
      <c r="N309" s="187"/>
      <c r="O309" s="187"/>
      <c r="P309" s="187"/>
      <c r="Q309" s="187"/>
      <c r="R309" s="187"/>
      <c r="S309" s="187"/>
      <c r="T309" s="188"/>
      <c r="AT309" s="183" t="s">
        <v>194</v>
      </c>
      <c r="AU309" s="183" t="s">
        <v>82</v>
      </c>
      <c r="AV309" s="13" t="s">
        <v>80</v>
      </c>
      <c r="AW309" s="13" t="s">
        <v>30</v>
      </c>
      <c r="AX309" s="13" t="s">
        <v>73</v>
      </c>
      <c r="AY309" s="183" t="s">
        <v>185</v>
      </c>
    </row>
    <row r="310" spans="1:65" s="14" customFormat="1" ht="11.25">
      <c r="B310" s="189"/>
      <c r="D310" s="182" t="s">
        <v>194</v>
      </c>
      <c r="E310" s="190" t="s">
        <v>1</v>
      </c>
      <c r="F310" s="191" t="s">
        <v>1409</v>
      </c>
      <c r="H310" s="192">
        <v>13.13</v>
      </c>
      <c r="I310" s="193"/>
      <c r="L310" s="189"/>
      <c r="M310" s="194"/>
      <c r="N310" s="195"/>
      <c r="O310" s="195"/>
      <c r="P310" s="195"/>
      <c r="Q310" s="195"/>
      <c r="R310" s="195"/>
      <c r="S310" s="195"/>
      <c r="T310" s="196"/>
      <c r="AT310" s="190" t="s">
        <v>194</v>
      </c>
      <c r="AU310" s="190" t="s">
        <v>82</v>
      </c>
      <c r="AV310" s="14" t="s">
        <v>82</v>
      </c>
      <c r="AW310" s="14" t="s">
        <v>30</v>
      </c>
      <c r="AX310" s="14" t="s">
        <v>80</v>
      </c>
      <c r="AY310" s="190" t="s">
        <v>185</v>
      </c>
    </row>
    <row r="311" spans="1:65" s="2" customFormat="1" ht="16.5" customHeight="1">
      <c r="A311" s="33"/>
      <c r="B311" s="167"/>
      <c r="C311" s="168" t="s">
        <v>532</v>
      </c>
      <c r="D311" s="168" t="s">
        <v>187</v>
      </c>
      <c r="E311" s="169" t="s">
        <v>1413</v>
      </c>
      <c r="F311" s="170" t="s">
        <v>1414</v>
      </c>
      <c r="G311" s="171" t="s">
        <v>514</v>
      </c>
      <c r="H311" s="172">
        <v>26</v>
      </c>
      <c r="I311" s="173"/>
      <c r="J311" s="174">
        <f>ROUND(I311*H311,2)</f>
        <v>0</v>
      </c>
      <c r="K311" s="170" t="s">
        <v>1</v>
      </c>
      <c r="L311" s="34"/>
      <c r="M311" s="175" t="s">
        <v>1</v>
      </c>
      <c r="N311" s="176" t="s">
        <v>38</v>
      </c>
      <c r="O311" s="59"/>
      <c r="P311" s="177">
        <f>O311*H311</f>
        <v>0</v>
      </c>
      <c r="Q311" s="177">
        <v>3.8000000000000002E-4</v>
      </c>
      <c r="R311" s="177">
        <f>Q311*H311</f>
        <v>9.8799999999999999E-3</v>
      </c>
      <c r="S311" s="177">
        <v>0</v>
      </c>
      <c r="T311" s="178">
        <f>S311*H311</f>
        <v>0</v>
      </c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R311" s="179" t="s">
        <v>192</v>
      </c>
      <c r="AT311" s="179" t="s">
        <v>187</v>
      </c>
      <c r="AU311" s="179" t="s">
        <v>82</v>
      </c>
      <c r="AY311" s="18" t="s">
        <v>185</v>
      </c>
      <c r="BE311" s="180">
        <f>IF(N311="základní",J311,0)</f>
        <v>0</v>
      </c>
      <c r="BF311" s="180">
        <f>IF(N311="snížená",J311,0)</f>
        <v>0</v>
      </c>
      <c r="BG311" s="180">
        <f>IF(N311="zákl. přenesená",J311,0)</f>
        <v>0</v>
      </c>
      <c r="BH311" s="180">
        <f>IF(N311="sníž. přenesená",J311,0)</f>
        <v>0</v>
      </c>
      <c r="BI311" s="180">
        <f>IF(N311="nulová",J311,0)</f>
        <v>0</v>
      </c>
      <c r="BJ311" s="18" t="s">
        <v>80</v>
      </c>
      <c r="BK311" s="180">
        <f>ROUND(I311*H311,2)</f>
        <v>0</v>
      </c>
      <c r="BL311" s="18" t="s">
        <v>192</v>
      </c>
      <c r="BM311" s="179" t="s">
        <v>1415</v>
      </c>
    </row>
    <row r="312" spans="1:65" s="13" customFormat="1" ht="11.25">
      <c r="B312" s="181"/>
      <c r="D312" s="182" t="s">
        <v>194</v>
      </c>
      <c r="E312" s="183" t="s">
        <v>1</v>
      </c>
      <c r="F312" s="184" t="s">
        <v>200</v>
      </c>
      <c r="H312" s="183" t="s">
        <v>1</v>
      </c>
      <c r="I312" s="185"/>
      <c r="L312" s="181"/>
      <c r="M312" s="186"/>
      <c r="N312" s="187"/>
      <c r="O312" s="187"/>
      <c r="P312" s="187"/>
      <c r="Q312" s="187"/>
      <c r="R312" s="187"/>
      <c r="S312" s="187"/>
      <c r="T312" s="188"/>
      <c r="AT312" s="183" t="s">
        <v>194</v>
      </c>
      <c r="AU312" s="183" t="s">
        <v>82</v>
      </c>
      <c r="AV312" s="13" t="s">
        <v>80</v>
      </c>
      <c r="AW312" s="13" t="s">
        <v>30</v>
      </c>
      <c r="AX312" s="13" t="s">
        <v>73</v>
      </c>
      <c r="AY312" s="183" t="s">
        <v>185</v>
      </c>
    </row>
    <row r="313" spans="1:65" s="14" customFormat="1" ht="11.25">
      <c r="B313" s="189"/>
      <c r="D313" s="182" t="s">
        <v>194</v>
      </c>
      <c r="E313" s="190" t="s">
        <v>1</v>
      </c>
      <c r="F313" s="191" t="s">
        <v>352</v>
      </c>
      <c r="H313" s="192">
        <v>26</v>
      </c>
      <c r="I313" s="193"/>
      <c r="L313" s="189"/>
      <c r="M313" s="194"/>
      <c r="N313" s="195"/>
      <c r="O313" s="195"/>
      <c r="P313" s="195"/>
      <c r="Q313" s="195"/>
      <c r="R313" s="195"/>
      <c r="S313" s="195"/>
      <c r="T313" s="196"/>
      <c r="AT313" s="190" t="s">
        <v>194</v>
      </c>
      <c r="AU313" s="190" t="s">
        <v>82</v>
      </c>
      <c r="AV313" s="14" t="s">
        <v>82</v>
      </c>
      <c r="AW313" s="14" t="s">
        <v>30</v>
      </c>
      <c r="AX313" s="14" t="s">
        <v>80</v>
      </c>
      <c r="AY313" s="190" t="s">
        <v>185</v>
      </c>
    </row>
    <row r="314" spans="1:65" s="2" customFormat="1" ht="21.75" customHeight="1">
      <c r="A314" s="33"/>
      <c r="B314" s="167"/>
      <c r="C314" s="168" t="s">
        <v>538</v>
      </c>
      <c r="D314" s="168" t="s">
        <v>187</v>
      </c>
      <c r="E314" s="169" t="s">
        <v>1416</v>
      </c>
      <c r="F314" s="170" t="s">
        <v>1417</v>
      </c>
      <c r="G314" s="171" t="s">
        <v>220</v>
      </c>
      <c r="H314" s="172">
        <v>45.5</v>
      </c>
      <c r="I314" s="173"/>
      <c r="J314" s="174">
        <f>ROUND(I314*H314,2)</f>
        <v>0</v>
      </c>
      <c r="K314" s="170" t="s">
        <v>191</v>
      </c>
      <c r="L314" s="34"/>
      <c r="M314" s="175" t="s">
        <v>1</v>
      </c>
      <c r="N314" s="176" t="s">
        <v>38</v>
      </c>
      <c r="O314" s="59"/>
      <c r="P314" s="177">
        <f>O314*H314</f>
        <v>0</v>
      </c>
      <c r="Q314" s="177">
        <v>0</v>
      </c>
      <c r="R314" s="177">
        <f>Q314*H314</f>
        <v>0</v>
      </c>
      <c r="S314" s="177">
        <v>0</v>
      </c>
      <c r="T314" s="178">
        <f>S314*H314</f>
        <v>0</v>
      </c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R314" s="179" t="s">
        <v>192</v>
      </c>
      <c r="AT314" s="179" t="s">
        <v>187</v>
      </c>
      <c r="AU314" s="179" t="s">
        <v>82</v>
      </c>
      <c r="AY314" s="18" t="s">
        <v>185</v>
      </c>
      <c r="BE314" s="180">
        <f>IF(N314="základní",J314,0)</f>
        <v>0</v>
      </c>
      <c r="BF314" s="180">
        <f>IF(N314="snížená",J314,0)</f>
        <v>0</v>
      </c>
      <c r="BG314" s="180">
        <f>IF(N314="zákl. přenesená",J314,0)</f>
        <v>0</v>
      </c>
      <c r="BH314" s="180">
        <f>IF(N314="sníž. přenesená",J314,0)</f>
        <v>0</v>
      </c>
      <c r="BI314" s="180">
        <f>IF(N314="nulová",J314,0)</f>
        <v>0</v>
      </c>
      <c r="BJ314" s="18" t="s">
        <v>80</v>
      </c>
      <c r="BK314" s="180">
        <f>ROUND(I314*H314,2)</f>
        <v>0</v>
      </c>
      <c r="BL314" s="18" t="s">
        <v>192</v>
      </c>
      <c r="BM314" s="179" t="s">
        <v>1418</v>
      </c>
    </row>
    <row r="315" spans="1:65" s="13" customFormat="1" ht="11.25">
      <c r="B315" s="181"/>
      <c r="D315" s="182" t="s">
        <v>194</v>
      </c>
      <c r="E315" s="183" t="s">
        <v>1</v>
      </c>
      <c r="F315" s="184" t="s">
        <v>516</v>
      </c>
      <c r="H315" s="183" t="s">
        <v>1</v>
      </c>
      <c r="I315" s="185"/>
      <c r="L315" s="181"/>
      <c r="M315" s="186"/>
      <c r="N315" s="187"/>
      <c r="O315" s="187"/>
      <c r="P315" s="187"/>
      <c r="Q315" s="187"/>
      <c r="R315" s="187"/>
      <c r="S315" s="187"/>
      <c r="T315" s="188"/>
      <c r="AT315" s="183" t="s">
        <v>194</v>
      </c>
      <c r="AU315" s="183" t="s">
        <v>82</v>
      </c>
      <c r="AV315" s="13" t="s">
        <v>80</v>
      </c>
      <c r="AW315" s="13" t="s">
        <v>30</v>
      </c>
      <c r="AX315" s="13" t="s">
        <v>73</v>
      </c>
      <c r="AY315" s="183" t="s">
        <v>185</v>
      </c>
    </row>
    <row r="316" spans="1:65" s="14" customFormat="1" ht="11.25">
      <c r="B316" s="189"/>
      <c r="D316" s="182" t="s">
        <v>194</v>
      </c>
      <c r="E316" s="190" t="s">
        <v>1</v>
      </c>
      <c r="F316" s="191" t="s">
        <v>1312</v>
      </c>
      <c r="H316" s="192">
        <v>45.5</v>
      </c>
      <c r="I316" s="193"/>
      <c r="L316" s="189"/>
      <c r="M316" s="194"/>
      <c r="N316" s="195"/>
      <c r="O316" s="195"/>
      <c r="P316" s="195"/>
      <c r="Q316" s="195"/>
      <c r="R316" s="195"/>
      <c r="S316" s="195"/>
      <c r="T316" s="196"/>
      <c r="AT316" s="190" t="s">
        <v>194</v>
      </c>
      <c r="AU316" s="190" t="s">
        <v>82</v>
      </c>
      <c r="AV316" s="14" t="s">
        <v>82</v>
      </c>
      <c r="AW316" s="14" t="s">
        <v>30</v>
      </c>
      <c r="AX316" s="14" t="s">
        <v>80</v>
      </c>
      <c r="AY316" s="190" t="s">
        <v>185</v>
      </c>
    </row>
    <row r="317" spans="1:65" s="2" customFormat="1" ht="16.5" customHeight="1">
      <c r="A317" s="33"/>
      <c r="B317" s="167"/>
      <c r="C317" s="168" t="s">
        <v>542</v>
      </c>
      <c r="D317" s="168" t="s">
        <v>187</v>
      </c>
      <c r="E317" s="169" t="s">
        <v>1122</v>
      </c>
      <c r="F317" s="170" t="s">
        <v>1123</v>
      </c>
      <c r="G317" s="171" t="s">
        <v>220</v>
      </c>
      <c r="H317" s="172">
        <v>45.5</v>
      </c>
      <c r="I317" s="173"/>
      <c r="J317" s="174">
        <f>ROUND(I317*H317,2)</f>
        <v>0</v>
      </c>
      <c r="K317" s="170" t="s">
        <v>191</v>
      </c>
      <c r="L317" s="34"/>
      <c r="M317" s="175" t="s">
        <v>1</v>
      </c>
      <c r="N317" s="176" t="s">
        <v>38</v>
      </c>
      <c r="O317" s="59"/>
      <c r="P317" s="177">
        <f>O317*H317</f>
        <v>0</v>
      </c>
      <c r="Q317" s="177">
        <v>0</v>
      </c>
      <c r="R317" s="177">
        <f>Q317*H317</f>
        <v>0</v>
      </c>
      <c r="S317" s="177">
        <v>0</v>
      </c>
      <c r="T317" s="178">
        <f>S317*H317</f>
        <v>0</v>
      </c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R317" s="179" t="s">
        <v>192</v>
      </c>
      <c r="AT317" s="179" t="s">
        <v>187</v>
      </c>
      <c r="AU317" s="179" t="s">
        <v>82</v>
      </c>
      <c r="AY317" s="18" t="s">
        <v>185</v>
      </c>
      <c r="BE317" s="180">
        <f>IF(N317="základní",J317,0)</f>
        <v>0</v>
      </c>
      <c r="BF317" s="180">
        <f>IF(N317="snížená",J317,0)</f>
        <v>0</v>
      </c>
      <c r="BG317" s="180">
        <f>IF(N317="zákl. přenesená",J317,0)</f>
        <v>0</v>
      </c>
      <c r="BH317" s="180">
        <f>IF(N317="sníž. přenesená",J317,0)</f>
        <v>0</v>
      </c>
      <c r="BI317" s="180">
        <f>IF(N317="nulová",J317,0)</f>
        <v>0</v>
      </c>
      <c r="BJ317" s="18" t="s">
        <v>80</v>
      </c>
      <c r="BK317" s="180">
        <f>ROUND(I317*H317,2)</f>
        <v>0</v>
      </c>
      <c r="BL317" s="18" t="s">
        <v>192</v>
      </c>
      <c r="BM317" s="179" t="s">
        <v>1419</v>
      </c>
    </row>
    <row r="318" spans="1:65" s="13" customFormat="1" ht="11.25">
      <c r="B318" s="181"/>
      <c r="D318" s="182" t="s">
        <v>194</v>
      </c>
      <c r="E318" s="183" t="s">
        <v>1</v>
      </c>
      <c r="F318" s="184" t="s">
        <v>516</v>
      </c>
      <c r="H318" s="183" t="s">
        <v>1</v>
      </c>
      <c r="I318" s="185"/>
      <c r="L318" s="181"/>
      <c r="M318" s="186"/>
      <c r="N318" s="187"/>
      <c r="O318" s="187"/>
      <c r="P318" s="187"/>
      <c r="Q318" s="187"/>
      <c r="R318" s="187"/>
      <c r="S318" s="187"/>
      <c r="T318" s="188"/>
      <c r="AT318" s="183" t="s">
        <v>194</v>
      </c>
      <c r="AU318" s="183" t="s">
        <v>82</v>
      </c>
      <c r="AV318" s="13" t="s">
        <v>80</v>
      </c>
      <c r="AW318" s="13" t="s">
        <v>30</v>
      </c>
      <c r="AX318" s="13" t="s">
        <v>73</v>
      </c>
      <c r="AY318" s="183" t="s">
        <v>185</v>
      </c>
    </row>
    <row r="319" spans="1:65" s="14" customFormat="1" ht="11.25">
      <c r="B319" s="189"/>
      <c r="D319" s="182" t="s">
        <v>194</v>
      </c>
      <c r="E319" s="190" t="s">
        <v>1</v>
      </c>
      <c r="F319" s="191" t="s">
        <v>1312</v>
      </c>
      <c r="H319" s="192">
        <v>45.5</v>
      </c>
      <c r="I319" s="193"/>
      <c r="L319" s="189"/>
      <c r="M319" s="194"/>
      <c r="N319" s="195"/>
      <c r="O319" s="195"/>
      <c r="P319" s="195"/>
      <c r="Q319" s="195"/>
      <c r="R319" s="195"/>
      <c r="S319" s="195"/>
      <c r="T319" s="196"/>
      <c r="AT319" s="190" t="s">
        <v>194</v>
      </c>
      <c r="AU319" s="190" t="s">
        <v>82</v>
      </c>
      <c r="AV319" s="14" t="s">
        <v>82</v>
      </c>
      <c r="AW319" s="14" t="s">
        <v>30</v>
      </c>
      <c r="AX319" s="14" t="s">
        <v>80</v>
      </c>
      <c r="AY319" s="190" t="s">
        <v>185</v>
      </c>
    </row>
    <row r="320" spans="1:65" s="2" customFormat="1" ht="16.5" customHeight="1">
      <c r="A320" s="33"/>
      <c r="B320" s="167"/>
      <c r="C320" s="168" t="s">
        <v>549</v>
      </c>
      <c r="D320" s="168" t="s">
        <v>187</v>
      </c>
      <c r="E320" s="169" t="s">
        <v>1159</v>
      </c>
      <c r="F320" s="170" t="s">
        <v>1160</v>
      </c>
      <c r="G320" s="171" t="s">
        <v>220</v>
      </c>
      <c r="H320" s="172">
        <v>47.774999999999999</v>
      </c>
      <c r="I320" s="173"/>
      <c r="J320" s="174">
        <f>ROUND(I320*H320,2)</f>
        <v>0</v>
      </c>
      <c r="K320" s="170" t="s">
        <v>191</v>
      </c>
      <c r="L320" s="34"/>
      <c r="M320" s="175" t="s">
        <v>1</v>
      </c>
      <c r="N320" s="176" t="s">
        <v>38</v>
      </c>
      <c r="O320" s="59"/>
      <c r="P320" s="177">
        <f>O320*H320</f>
        <v>0</v>
      </c>
      <c r="Q320" s="177">
        <v>1.2999999999999999E-4</v>
      </c>
      <c r="R320" s="177">
        <f>Q320*H320</f>
        <v>6.2107499999999993E-3</v>
      </c>
      <c r="S320" s="177">
        <v>0</v>
      </c>
      <c r="T320" s="178">
        <f>S320*H320</f>
        <v>0</v>
      </c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R320" s="179" t="s">
        <v>192</v>
      </c>
      <c r="AT320" s="179" t="s">
        <v>187</v>
      </c>
      <c r="AU320" s="179" t="s">
        <v>82</v>
      </c>
      <c r="AY320" s="18" t="s">
        <v>185</v>
      </c>
      <c r="BE320" s="180">
        <f>IF(N320="základní",J320,0)</f>
        <v>0</v>
      </c>
      <c r="BF320" s="180">
        <f>IF(N320="snížená",J320,0)</f>
        <v>0</v>
      </c>
      <c r="BG320" s="180">
        <f>IF(N320="zákl. přenesená",J320,0)</f>
        <v>0</v>
      </c>
      <c r="BH320" s="180">
        <f>IF(N320="sníž. přenesená",J320,0)</f>
        <v>0</v>
      </c>
      <c r="BI320" s="180">
        <f>IF(N320="nulová",J320,0)</f>
        <v>0</v>
      </c>
      <c r="BJ320" s="18" t="s">
        <v>80</v>
      </c>
      <c r="BK320" s="180">
        <f>ROUND(I320*H320,2)</f>
        <v>0</v>
      </c>
      <c r="BL320" s="18" t="s">
        <v>192</v>
      </c>
      <c r="BM320" s="179" t="s">
        <v>1161</v>
      </c>
    </row>
    <row r="321" spans="1:65" s="13" customFormat="1" ht="22.5">
      <c r="B321" s="181"/>
      <c r="D321" s="182" t="s">
        <v>194</v>
      </c>
      <c r="E321" s="183" t="s">
        <v>1</v>
      </c>
      <c r="F321" s="184" t="s">
        <v>1162</v>
      </c>
      <c r="H321" s="183" t="s">
        <v>1</v>
      </c>
      <c r="I321" s="185"/>
      <c r="L321" s="181"/>
      <c r="M321" s="186"/>
      <c r="N321" s="187"/>
      <c r="O321" s="187"/>
      <c r="P321" s="187"/>
      <c r="Q321" s="187"/>
      <c r="R321" s="187"/>
      <c r="S321" s="187"/>
      <c r="T321" s="188"/>
      <c r="AT321" s="183" t="s">
        <v>194</v>
      </c>
      <c r="AU321" s="183" t="s">
        <v>82</v>
      </c>
      <c r="AV321" s="13" t="s">
        <v>80</v>
      </c>
      <c r="AW321" s="13" t="s">
        <v>30</v>
      </c>
      <c r="AX321" s="13" t="s">
        <v>73</v>
      </c>
      <c r="AY321" s="183" t="s">
        <v>185</v>
      </c>
    </row>
    <row r="322" spans="1:65" s="14" customFormat="1" ht="11.25">
      <c r="B322" s="189"/>
      <c r="D322" s="182" t="s">
        <v>194</v>
      </c>
      <c r="E322" s="190" t="s">
        <v>1</v>
      </c>
      <c r="F322" s="191" t="s">
        <v>1420</v>
      </c>
      <c r="H322" s="192">
        <v>47.774999999999999</v>
      </c>
      <c r="I322" s="193"/>
      <c r="L322" s="189"/>
      <c r="M322" s="194"/>
      <c r="N322" s="195"/>
      <c r="O322" s="195"/>
      <c r="P322" s="195"/>
      <c r="Q322" s="195"/>
      <c r="R322" s="195"/>
      <c r="S322" s="195"/>
      <c r="T322" s="196"/>
      <c r="AT322" s="190" t="s">
        <v>194</v>
      </c>
      <c r="AU322" s="190" t="s">
        <v>82</v>
      </c>
      <c r="AV322" s="14" t="s">
        <v>82</v>
      </c>
      <c r="AW322" s="14" t="s">
        <v>30</v>
      </c>
      <c r="AX322" s="14" t="s">
        <v>80</v>
      </c>
      <c r="AY322" s="190" t="s">
        <v>185</v>
      </c>
    </row>
    <row r="323" spans="1:65" s="2" customFormat="1" ht="16.5" customHeight="1">
      <c r="A323" s="33"/>
      <c r="B323" s="167"/>
      <c r="C323" s="168" t="s">
        <v>556</v>
      </c>
      <c r="D323" s="168" t="s">
        <v>187</v>
      </c>
      <c r="E323" s="169" t="s">
        <v>1165</v>
      </c>
      <c r="F323" s="170" t="s">
        <v>1166</v>
      </c>
      <c r="G323" s="171" t="s">
        <v>454</v>
      </c>
      <c r="H323" s="172">
        <v>50.05</v>
      </c>
      <c r="I323" s="173"/>
      <c r="J323" s="174">
        <f>ROUND(I323*H323,2)</f>
        <v>0</v>
      </c>
      <c r="K323" s="170" t="s">
        <v>1</v>
      </c>
      <c r="L323" s="34"/>
      <c r="M323" s="175" t="s">
        <v>1</v>
      </c>
      <c r="N323" s="176" t="s">
        <v>38</v>
      </c>
      <c r="O323" s="59"/>
      <c r="P323" s="177">
        <f>O323*H323</f>
        <v>0</v>
      </c>
      <c r="Q323" s="177">
        <v>2.0000000000000002E-5</v>
      </c>
      <c r="R323" s="177">
        <f>Q323*H323</f>
        <v>1.0009999999999999E-3</v>
      </c>
      <c r="S323" s="177">
        <v>0</v>
      </c>
      <c r="T323" s="178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79" t="s">
        <v>192</v>
      </c>
      <c r="AT323" s="179" t="s">
        <v>187</v>
      </c>
      <c r="AU323" s="179" t="s">
        <v>82</v>
      </c>
      <c r="AY323" s="18" t="s">
        <v>185</v>
      </c>
      <c r="BE323" s="180">
        <f>IF(N323="základní",J323,0)</f>
        <v>0</v>
      </c>
      <c r="BF323" s="180">
        <f>IF(N323="snížená",J323,0)</f>
        <v>0</v>
      </c>
      <c r="BG323" s="180">
        <f>IF(N323="zákl. přenesená",J323,0)</f>
        <v>0</v>
      </c>
      <c r="BH323" s="180">
        <f>IF(N323="sníž. přenesená",J323,0)</f>
        <v>0</v>
      </c>
      <c r="BI323" s="180">
        <f>IF(N323="nulová",J323,0)</f>
        <v>0</v>
      </c>
      <c r="BJ323" s="18" t="s">
        <v>80</v>
      </c>
      <c r="BK323" s="180">
        <f>ROUND(I323*H323,2)</f>
        <v>0</v>
      </c>
      <c r="BL323" s="18" t="s">
        <v>192</v>
      </c>
      <c r="BM323" s="179" t="s">
        <v>1167</v>
      </c>
    </row>
    <row r="324" spans="1:65" s="13" customFormat="1" ht="22.5">
      <c r="B324" s="181"/>
      <c r="D324" s="182" t="s">
        <v>194</v>
      </c>
      <c r="E324" s="183" t="s">
        <v>1</v>
      </c>
      <c r="F324" s="184" t="s">
        <v>1421</v>
      </c>
      <c r="H324" s="183" t="s">
        <v>1</v>
      </c>
      <c r="I324" s="185"/>
      <c r="L324" s="181"/>
      <c r="M324" s="186"/>
      <c r="N324" s="187"/>
      <c r="O324" s="187"/>
      <c r="P324" s="187"/>
      <c r="Q324" s="187"/>
      <c r="R324" s="187"/>
      <c r="S324" s="187"/>
      <c r="T324" s="188"/>
      <c r="AT324" s="183" t="s">
        <v>194</v>
      </c>
      <c r="AU324" s="183" t="s">
        <v>82</v>
      </c>
      <c r="AV324" s="13" t="s">
        <v>80</v>
      </c>
      <c r="AW324" s="13" t="s">
        <v>30</v>
      </c>
      <c r="AX324" s="13" t="s">
        <v>73</v>
      </c>
      <c r="AY324" s="183" t="s">
        <v>185</v>
      </c>
    </row>
    <row r="325" spans="1:65" s="14" customFormat="1" ht="11.25">
      <c r="B325" s="189"/>
      <c r="D325" s="182" t="s">
        <v>194</v>
      </c>
      <c r="E325" s="190" t="s">
        <v>1</v>
      </c>
      <c r="F325" s="191" t="s">
        <v>1422</v>
      </c>
      <c r="H325" s="192">
        <v>50.05</v>
      </c>
      <c r="I325" s="193"/>
      <c r="L325" s="189"/>
      <c r="M325" s="194"/>
      <c r="N325" s="195"/>
      <c r="O325" s="195"/>
      <c r="P325" s="195"/>
      <c r="Q325" s="195"/>
      <c r="R325" s="195"/>
      <c r="S325" s="195"/>
      <c r="T325" s="196"/>
      <c r="AT325" s="190" t="s">
        <v>194</v>
      </c>
      <c r="AU325" s="190" t="s">
        <v>82</v>
      </c>
      <c r="AV325" s="14" t="s">
        <v>82</v>
      </c>
      <c r="AW325" s="14" t="s">
        <v>30</v>
      </c>
      <c r="AX325" s="14" t="s">
        <v>80</v>
      </c>
      <c r="AY325" s="190" t="s">
        <v>185</v>
      </c>
    </row>
    <row r="326" spans="1:65" s="2" customFormat="1" ht="16.5" customHeight="1">
      <c r="A326" s="33"/>
      <c r="B326" s="167"/>
      <c r="C326" s="213" t="s">
        <v>561</v>
      </c>
      <c r="D326" s="213" t="s">
        <v>454</v>
      </c>
      <c r="E326" s="214" t="s">
        <v>1170</v>
      </c>
      <c r="F326" s="215" t="s">
        <v>1171</v>
      </c>
      <c r="G326" s="216" t="s">
        <v>454</v>
      </c>
      <c r="H326" s="217">
        <v>51.414999999999999</v>
      </c>
      <c r="I326" s="218"/>
      <c r="J326" s="219">
        <f>ROUND(I326*H326,2)</f>
        <v>0</v>
      </c>
      <c r="K326" s="215" t="s">
        <v>1</v>
      </c>
      <c r="L326" s="220"/>
      <c r="M326" s="221" t="s">
        <v>1</v>
      </c>
      <c r="N326" s="222" t="s">
        <v>38</v>
      </c>
      <c r="O326" s="59"/>
      <c r="P326" s="177">
        <f>O326*H326</f>
        <v>0</v>
      </c>
      <c r="Q326" s="177">
        <v>2.4000000000000001E-4</v>
      </c>
      <c r="R326" s="177">
        <f>Q326*H326</f>
        <v>1.2339600000000001E-2</v>
      </c>
      <c r="S326" s="177">
        <v>0</v>
      </c>
      <c r="T326" s="178">
        <f>S326*H326</f>
        <v>0</v>
      </c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R326" s="179" t="s">
        <v>230</v>
      </c>
      <c r="AT326" s="179" t="s">
        <v>454</v>
      </c>
      <c r="AU326" s="179" t="s">
        <v>82</v>
      </c>
      <c r="AY326" s="18" t="s">
        <v>185</v>
      </c>
      <c r="BE326" s="180">
        <f>IF(N326="základní",J326,0)</f>
        <v>0</v>
      </c>
      <c r="BF326" s="180">
        <f>IF(N326="snížená",J326,0)</f>
        <v>0</v>
      </c>
      <c r="BG326" s="180">
        <f>IF(N326="zákl. přenesená",J326,0)</f>
        <v>0</v>
      </c>
      <c r="BH326" s="180">
        <f>IF(N326="sníž. přenesená",J326,0)</f>
        <v>0</v>
      </c>
      <c r="BI326" s="180">
        <f>IF(N326="nulová",J326,0)</f>
        <v>0</v>
      </c>
      <c r="BJ326" s="18" t="s">
        <v>80</v>
      </c>
      <c r="BK326" s="180">
        <f>ROUND(I326*H326,2)</f>
        <v>0</v>
      </c>
      <c r="BL326" s="18" t="s">
        <v>192</v>
      </c>
      <c r="BM326" s="179" t="s">
        <v>1172</v>
      </c>
    </row>
    <row r="327" spans="1:65" s="13" customFormat="1" ht="22.5">
      <c r="B327" s="181"/>
      <c r="D327" s="182" t="s">
        <v>194</v>
      </c>
      <c r="E327" s="183" t="s">
        <v>1</v>
      </c>
      <c r="F327" s="184" t="s">
        <v>1421</v>
      </c>
      <c r="H327" s="183" t="s">
        <v>1</v>
      </c>
      <c r="I327" s="185"/>
      <c r="L327" s="181"/>
      <c r="M327" s="186"/>
      <c r="N327" s="187"/>
      <c r="O327" s="187"/>
      <c r="P327" s="187"/>
      <c r="Q327" s="187"/>
      <c r="R327" s="187"/>
      <c r="S327" s="187"/>
      <c r="T327" s="188"/>
      <c r="AT327" s="183" t="s">
        <v>194</v>
      </c>
      <c r="AU327" s="183" t="s">
        <v>82</v>
      </c>
      <c r="AV327" s="13" t="s">
        <v>80</v>
      </c>
      <c r="AW327" s="13" t="s">
        <v>30</v>
      </c>
      <c r="AX327" s="13" t="s">
        <v>73</v>
      </c>
      <c r="AY327" s="183" t="s">
        <v>185</v>
      </c>
    </row>
    <row r="328" spans="1:65" s="14" customFormat="1" ht="11.25">
      <c r="B328" s="189"/>
      <c r="D328" s="182" t="s">
        <v>194</v>
      </c>
      <c r="E328" s="190" t="s">
        <v>1</v>
      </c>
      <c r="F328" s="191" t="s">
        <v>1423</v>
      </c>
      <c r="H328" s="192">
        <v>51.414999999999999</v>
      </c>
      <c r="I328" s="193"/>
      <c r="L328" s="189"/>
      <c r="M328" s="194"/>
      <c r="N328" s="195"/>
      <c r="O328" s="195"/>
      <c r="P328" s="195"/>
      <c r="Q328" s="195"/>
      <c r="R328" s="195"/>
      <c r="S328" s="195"/>
      <c r="T328" s="196"/>
      <c r="AT328" s="190" t="s">
        <v>194</v>
      </c>
      <c r="AU328" s="190" t="s">
        <v>82</v>
      </c>
      <c r="AV328" s="14" t="s">
        <v>82</v>
      </c>
      <c r="AW328" s="14" t="s">
        <v>30</v>
      </c>
      <c r="AX328" s="14" t="s">
        <v>80</v>
      </c>
      <c r="AY328" s="190" t="s">
        <v>185</v>
      </c>
    </row>
    <row r="329" spans="1:65" s="12" customFormat="1" ht="22.9" customHeight="1">
      <c r="B329" s="154"/>
      <c r="D329" s="155" t="s">
        <v>72</v>
      </c>
      <c r="E329" s="165" t="s">
        <v>238</v>
      </c>
      <c r="F329" s="165" t="s">
        <v>1216</v>
      </c>
      <c r="I329" s="157"/>
      <c r="J329" s="166">
        <f>BK329</f>
        <v>0</v>
      </c>
      <c r="L329" s="154"/>
      <c r="M329" s="159"/>
      <c r="N329" s="160"/>
      <c r="O329" s="160"/>
      <c r="P329" s="161">
        <f>SUM(P330:P341)</f>
        <v>0</v>
      </c>
      <c r="Q329" s="160"/>
      <c r="R329" s="161">
        <f>SUM(R330:R341)</f>
        <v>4.8840000000000003E-3</v>
      </c>
      <c r="S329" s="160"/>
      <c r="T329" s="162">
        <f>SUM(T330:T341)</f>
        <v>0</v>
      </c>
      <c r="AR329" s="155" t="s">
        <v>80</v>
      </c>
      <c r="AT329" s="163" t="s">
        <v>72</v>
      </c>
      <c r="AU329" s="163" t="s">
        <v>80</v>
      </c>
      <c r="AY329" s="155" t="s">
        <v>185</v>
      </c>
      <c r="BK329" s="164">
        <f>SUM(BK330:BK341)</f>
        <v>0</v>
      </c>
    </row>
    <row r="330" spans="1:65" s="2" customFormat="1" ht="21.75" customHeight="1">
      <c r="A330" s="33"/>
      <c r="B330" s="167"/>
      <c r="C330" s="168" t="s">
        <v>565</v>
      </c>
      <c r="D330" s="168" t="s">
        <v>187</v>
      </c>
      <c r="E330" s="169" t="s">
        <v>1222</v>
      </c>
      <c r="F330" s="170" t="s">
        <v>1223</v>
      </c>
      <c r="G330" s="171" t="s">
        <v>220</v>
      </c>
      <c r="H330" s="172">
        <v>44.4</v>
      </c>
      <c r="I330" s="173"/>
      <c r="J330" s="174">
        <f>ROUND(I330*H330,2)</f>
        <v>0</v>
      </c>
      <c r="K330" s="170" t="s">
        <v>191</v>
      </c>
      <c r="L330" s="34"/>
      <c r="M330" s="175" t="s">
        <v>1</v>
      </c>
      <c r="N330" s="176" t="s">
        <v>38</v>
      </c>
      <c r="O330" s="59"/>
      <c r="P330" s="177">
        <f>O330*H330</f>
        <v>0</v>
      </c>
      <c r="Q330" s="177">
        <v>0</v>
      </c>
      <c r="R330" s="177">
        <f>Q330*H330</f>
        <v>0</v>
      </c>
      <c r="S330" s="177">
        <v>0</v>
      </c>
      <c r="T330" s="178">
        <f>S330*H330</f>
        <v>0</v>
      </c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R330" s="179" t="s">
        <v>192</v>
      </c>
      <c r="AT330" s="179" t="s">
        <v>187</v>
      </c>
      <c r="AU330" s="179" t="s">
        <v>82</v>
      </c>
      <c r="AY330" s="18" t="s">
        <v>185</v>
      </c>
      <c r="BE330" s="180">
        <f>IF(N330="základní",J330,0)</f>
        <v>0</v>
      </c>
      <c r="BF330" s="180">
        <f>IF(N330="snížená",J330,0)</f>
        <v>0</v>
      </c>
      <c r="BG330" s="180">
        <f>IF(N330="zákl. přenesená",J330,0)</f>
        <v>0</v>
      </c>
      <c r="BH330" s="180">
        <f>IF(N330="sníž. přenesená",J330,0)</f>
        <v>0</v>
      </c>
      <c r="BI330" s="180">
        <f>IF(N330="nulová",J330,0)</f>
        <v>0</v>
      </c>
      <c r="BJ330" s="18" t="s">
        <v>80</v>
      </c>
      <c r="BK330" s="180">
        <f>ROUND(I330*H330,2)</f>
        <v>0</v>
      </c>
      <c r="BL330" s="18" t="s">
        <v>192</v>
      </c>
      <c r="BM330" s="179" t="s">
        <v>1424</v>
      </c>
    </row>
    <row r="331" spans="1:65" s="13" customFormat="1" ht="11.25">
      <c r="B331" s="181"/>
      <c r="D331" s="182" t="s">
        <v>194</v>
      </c>
      <c r="E331" s="183" t="s">
        <v>1</v>
      </c>
      <c r="F331" s="184" t="s">
        <v>588</v>
      </c>
      <c r="H331" s="183" t="s">
        <v>1</v>
      </c>
      <c r="I331" s="185"/>
      <c r="L331" s="181"/>
      <c r="M331" s="186"/>
      <c r="N331" s="187"/>
      <c r="O331" s="187"/>
      <c r="P331" s="187"/>
      <c r="Q331" s="187"/>
      <c r="R331" s="187"/>
      <c r="S331" s="187"/>
      <c r="T331" s="188"/>
      <c r="AT331" s="183" t="s">
        <v>194</v>
      </c>
      <c r="AU331" s="183" t="s">
        <v>82</v>
      </c>
      <c r="AV331" s="13" t="s">
        <v>80</v>
      </c>
      <c r="AW331" s="13" t="s">
        <v>30</v>
      </c>
      <c r="AX331" s="13" t="s">
        <v>73</v>
      </c>
      <c r="AY331" s="183" t="s">
        <v>185</v>
      </c>
    </row>
    <row r="332" spans="1:65" s="14" customFormat="1" ht="11.25">
      <c r="B332" s="189"/>
      <c r="D332" s="182" t="s">
        <v>194</v>
      </c>
      <c r="E332" s="190" t="s">
        <v>1</v>
      </c>
      <c r="F332" s="191" t="s">
        <v>1425</v>
      </c>
      <c r="H332" s="192">
        <v>44.4</v>
      </c>
      <c r="I332" s="193"/>
      <c r="L332" s="189"/>
      <c r="M332" s="194"/>
      <c r="N332" s="195"/>
      <c r="O332" s="195"/>
      <c r="P332" s="195"/>
      <c r="Q332" s="195"/>
      <c r="R332" s="195"/>
      <c r="S332" s="195"/>
      <c r="T332" s="196"/>
      <c r="AT332" s="190" t="s">
        <v>194</v>
      </c>
      <c r="AU332" s="190" t="s">
        <v>82</v>
      </c>
      <c r="AV332" s="14" t="s">
        <v>82</v>
      </c>
      <c r="AW332" s="14" t="s">
        <v>30</v>
      </c>
      <c r="AX332" s="14" t="s">
        <v>80</v>
      </c>
      <c r="AY332" s="190" t="s">
        <v>185</v>
      </c>
    </row>
    <row r="333" spans="1:65" s="2" customFormat="1" ht="21.75" customHeight="1">
      <c r="A333" s="33"/>
      <c r="B333" s="167"/>
      <c r="C333" s="168" t="s">
        <v>570</v>
      </c>
      <c r="D333" s="168" t="s">
        <v>187</v>
      </c>
      <c r="E333" s="169" t="s">
        <v>1228</v>
      </c>
      <c r="F333" s="170" t="s">
        <v>1229</v>
      </c>
      <c r="G333" s="171" t="s">
        <v>220</v>
      </c>
      <c r="H333" s="172">
        <v>44.4</v>
      </c>
      <c r="I333" s="173"/>
      <c r="J333" s="174">
        <f>ROUND(I333*H333,2)</f>
        <v>0</v>
      </c>
      <c r="K333" s="170" t="s">
        <v>191</v>
      </c>
      <c r="L333" s="34"/>
      <c r="M333" s="175" t="s">
        <v>1</v>
      </c>
      <c r="N333" s="176" t="s">
        <v>38</v>
      </c>
      <c r="O333" s="59"/>
      <c r="P333" s="177">
        <f>O333*H333</f>
        <v>0</v>
      </c>
      <c r="Q333" s="177">
        <v>1.1E-4</v>
      </c>
      <c r="R333" s="177">
        <f>Q333*H333</f>
        <v>4.8840000000000003E-3</v>
      </c>
      <c r="S333" s="177">
        <v>0</v>
      </c>
      <c r="T333" s="178">
        <f>S333*H333</f>
        <v>0</v>
      </c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R333" s="179" t="s">
        <v>192</v>
      </c>
      <c r="AT333" s="179" t="s">
        <v>187</v>
      </c>
      <c r="AU333" s="179" t="s">
        <v>82</v>
      </c>
      <c r="AY333" s="18" t="s">
        <v>185</v>
      </c>
      <c r="BE333" s="180">
        <f>IF(N333="základní",J333,0)</f>
        <v>0</v>
      </c>
      <c r="BF333" s="180">
        <f>IF(N333="snížená",J333,0)</f>
        <v>0</v>
      </c>
      <c r="BG333" s="180">
        <f>IF(N333="zákl. přenesená",J333,0)</f>
        <v>0</v>
      </c>
      <c r="BH333" s="180">
        <f>IF(N333="sníž. přenesená",J333,0)</f>
        <v>0</v>
      </c>
      <c r="BI333" s="180">
        <f>IF(N333="nulová",J333,0)</f>
        <v>0</v>
      </c>
      <c r="BJ333" s="18" t="s">
        <v>80</v>
      </c>
      <c r="BK333" s="180">
        <f>ROUND(I333*H333,2)</f>
        <v>0</v>
      </c>
      <c r="BL333" s="18" t="s">
        <v>192</v>
      </c>
      <c r="BM333" s="179" t="s">
        <v>1426</v>
      </c>
    </row>
    <row r="334" spans="1:65" s="13" customFormat="1" ht="11.25">
      <c r="B334" s="181"/>
      <c r="D334" s="182" t="s">
        <v>194</v>
      </c>
      <c r="E334" s="183" t="s">
        <v>1</v>
      </c>
      <c r="F334" s="184" t="s">
        <v>588</v>
      </c>
      <c r="H334" s="183" t="s">
        <v>1</v>
      </c>
      <c r="I334" s="185"/>
      <c r="L334" s="181"/>
      <c r="M334" s="186"/>
      <c r="N334" s="187"/>
      <c r="O334" s="187"/>
      <c r="P334" s="187"/>
      <c r="Q334" s="187"/>
      <c r="R334" s="187"/>
      <c r="S334" s="187"/>
      <c r="T334" s="188"/>
      <c r="AT334" s="183" t="s">
        <v>194</v>
      </c>
      <c r="AU334" s="183" t="s">
        <v>82</v>
      </c>
      <c r="AV334" s="13" t="s">
        <v>80</v>
      </c>
      <c r="AW334" s="13" t="s">
        <v>30</v>
      </c>
      <c r="AX334" s="13" t="s">
        <v>73</v>
      </c>
      <c r="AY334" s="183" t="s">
        <v>185</v>
      </c>
    </row>
    <row r="335" spans="1:65" s="14" customFormat="1" ht="11.25">
      <c r="B335" s="189"/>
      <c r="D335" s="182" t="s">
        <v>194</v>
      </c>
      <c r="E335" s="190" t="s">
        <v>1</v>
      </c>
      <c r="F335" s="191" t="s">
        <v>1425</v>
      </c>
      <c r="H335" s="192">
        <v>44.4</v>
      </c>
      <c r="I335" s="193"/>
      <c r="L335" s="189"/>
      <c r="M335" s="194"/>
      <c r="N335" s="195"/>
      <c r="O335" s="195"/>
      <c r="P335" s="195"/>
      <c r="Q335" s="195"/>
      <c r="R335" s="195"/>
      <c r="S335" s="195"/>
      <c r="T335" s="196"/>
      <c r="AT335" s="190" t="s">
        <v>194</v>
      </c>
      <c r="AU335" s="190" t="s">
        <v>82</v>
      </c>
      <c r="AV335" s="14" t="s">
        <v>82</v>
      </c>
      <c r="AW335" s="14" t="s">
        <v>30</v>
      </c>
      <c r="AX335" s="14" t="s">
        <v>80</v>
      </c>
      <c r="AY335" s="190" t="s">
        <v>185</v>
      </c>
    </row>
    <row r="336" spans="1:65" s="2" customFormat="1" ht="16.5" customHeight="1">
      <c r="A336" s="33"/>
      <c r="B336" s="167"/>
      <c r="C336" s="168" t="s">
        <v>575</v>
      </c>
      <c r="D336" s="168" t="s">
        <v>187</v>
      </c>
      <c r="E336" s="169" t="s">
        <v>1232</v>
      </c>
      <c r="F336" s="170" t="s">
        <v>1233</v>
      </c>
      <c r="G336" s="171" t="s">
        <v>220</v>
      </c>
      <c r="H336" s="172">
        <v>18.399999999999999</v>
      </c>
      <c r="I336" s="173"/>
      <c r="J336" s="174">
        <f>ROUND(I336*H336,2)</f>
        <v>0</v>
      </c>
      <c r="K336" s="170" t="s">
        <v>191</v>
      </c>
      <c r="L336" s="34"/>
      <c r="M336" s="175" t="s">
        <v>1</v>
      </c>
      <c r="N336" s="176" t="s">
        <v>38</v>
      </c>
      <c r="O336" s="59"/>
      <c r="P336" s="177">
        <f>O336*H336</f>
        <v>0</v>
      </c>
      <c r="Q336" s="177">
        <v>0</v>
      </c>
      <c r="R336" s="177">
        <f>Q336*H336</f>
        <v>0</v>
      </c>
      <c r="S336" s="177">
        <v>0</v>
      </c>
      <c r="T336" s="178">
        <f>S336*H336</f>
        <v>0</v>
      </c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R336" s="179" t="s">
        <v>192</v>
      </c>
      <c r="AT336" s="179" t="s">
        <v>187</v>
      </c>
      <c r="AU336" s="179" t="s">
        <v>82</v>
      </c>
      <c r="AY336" s="18" t="s">
        <v>185</v>
      </c>
      <c r="BE336" s="180">
        <f>IF(N336="základní",J336,0)</f>
        <v>0</v>
      </c>
      <c r="BF336" s="180">
        <f>IF(N336="snížená",J336,0)</f>
        <v>0</v>
      </c>
      <c r="BG336" s="180">
        <f>IF(N336="zákl. přenesená",J336,0)</f>
        <v>0</v>
      </c>
      <c r="BH336" s="180">
        <f>IF(N336="sníž. přenesená",J336,0)</f>
        <v>0</v>
      </c>
      <c r="BI336" s="180">
        <f>IF(N336="nulová",J336,0)</f>
        <v>0</v>
      </c>
      <c r="BJ336" s="18" t="s">
        <v>80</v>
      </c>
      <c r="BK336" s="180">
        <f>ROUND(I336*H336,2)</f>
        <v>0</v>
      </c>
      <c r="BL336" s="18" t="s">
        <v>192</v>
      </c>
      <c r="BM336" s="179" t="s">
        <v>1427</v>
      </c>
    </row>
    <row r="337" spans="1:65" s="13" customFormat="1" ht="11.25">
      <c r="B337" s="181"/>
      <c r="D337" s="182" t="s">
        <v>194</v>
      </c>
      <c r="E337" s="183" t="s">
        <v>1</v>
      </c>
      <c r="F337" s="184" t="s">
        <v>235</v>
      </c>
      <c r="H337" s="183" t="s">
        <v>1</v>
      </c>
      <c r="I337" s="185"/>
      <c r="L337" s="181"/>
      <c r="M337" s="186"/>
      <c r="N337" s="187"/>
      <c r="O337" s="187"/>
      <c r="P337" s="187"/>
      <c r="Q337" s="187"/>
      <c r="R337" s="187"/>
      <c r="S337" s="187"/>
      <c r="T337" s="188"/>
      <c r="AT337" s="183" t="s">
        <v>194</v>
      </c>
      <c r="AU337" s="183" t="s">
        <v>82</v>
      </c>
      <c r="AV337" s="13" t="s">
        <v>80</v>
      </c>
      <c r="AW337" s="13" t="s">
        <v>30</v>
      </c>
      <c r="AX337" s="13" t="s">
        <v>73</v>
      </c>
      <c r="AY337" s="183" t="s">
        <v>185</v>
      </c>
    </row>
    <row r="338" spans="1:65" s="14" customFormat="1" ht="11.25">
      <c r="B338" s="189"/>
      <c r="D338" s="182" t="s">
        <v>194</v>
      </c>
      <c r="E338" s="190" t="s">
        <v>1</v>
      </c>
      <c r="F338" s="191" t="s">
        <v>1428</v>
      </c>
      <c r="H338" s="192">
        <v>18.399999999999999</v>
      </c>
      <c r="I338" s="193"/>
      <c r="L338" s="189"/>
      <c r="M338" s="194"/>
      <c r="N338" s="195"/>
      <c r="O338" s="195"/>
      <c r="P338" s="195"/>
      <c r="Q338" s="195"/>
      <c r="R338" s="195"/>
      <c r="S338" s="195"/>
      <c r="T338" s="196"/>
      <c r="AT338" s="190" t="s">
        <v>194</v>
      </c>
      <c r="AU338" s="190" t="s">
        <v>82</v>
      </c>
      <c r="AV338" s="14" t="s">
        <v>82</v>
      </c>
      <c r="AW338" s="14" t="s">
        <v>30</v>
      </c>
      <c r="AX338" s="14" t="s">
        <v>80</v>
      </c>
      <c r="AY338" s="190" t="s">
        <v>185</v>
      </c>
    </row>
    <row r="339" spans="1:65" s="2" customFormat="1" ht="16.5" customHeight="1">
      <c r="A339" s="33"/>
      <c r="B339" s="167"/>
      <c r="C339" s="168" t="s">
        <v>579</v>
      </c>
      <c r="D339" s="168" t="s">
        <v>187</v>
      </c>
      <c r="E339" s="169" t="s">
        <v>1237</v>
      </c>
      <c r="F339" s="170" t="s">
        <v>1238</v>
      </c>
      <c r="G339" s="171" t="s">
        <v>220</v>
      </c>
      <c r="H339" s="172">
        <v>26</v>
      </c>
      <c r="I339" s="173"/>
      <c r="J339" s="174">
        <f>ROUND(I339*H339,2)</f>
        <v>0</v>
      </c>
      <c r="K339" s="170" t="s">
        <v>191</v>
      </c>
      <c r="L339" s="34"/>
      <c r="M339" s="175" t="s">
        <v>1</v>
      </c>
      <c r="N339" s="176" t="s">
        <v>38</v>
      </c>
      <c r="O339" s="59"/>
      <c r="P339" s="177">
        <f>O339*H339</f>
        <v>0</v>
      </c>
      <c r="Q339" s="177">
        <v>0</v>
      </c>
      <c r="R339" s="177">
        <f>Q339*H339</f>
        <v>0</v>
      </c>
      <c r="S339" s="177">
        <v>0</v>
      </c>
      <c r="T339" s="178">
        <f>S339*H339</f>
        <v>0</v>
      </c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R339" s="179" t="s">
        <v>192</v>
      </c>
      <c r="AT339" s="179" t="s">
        <v>187</v>
      </c>
      <c r="AU339" s="179" t="s">
        <v>82</v>
      </c>
      <c r="AY339" s="18" t="s">
        <v>185</v>
      </c>
      <c r="BE339" s="180">
        <f>IF(N339="základní",J339,0)</f>
        <v>0</v>
      </c>
      <c r="BF339" s="180">
        <f>IF(N339="snížená",J339,0)</f>
        <v>0</v>
      </c>
      <c r="BG339" s="180">
        <f>IF(N339="zákl. přenesená",J339,0)</f>
        <v>0</v>
      </c>
      <c r="BH339" s="180">
        <f>IF(N339="sníž. přenesená",J339,0)</f>
        <v>0</v>
      </c>
      <c r="BI339" s="180">
        <f>IF(N339="nulová",J339,0)</f>
        <v>0</v>
      </c>
      <c r="BJ339" s="18" t="s">
        <v>80</v>
      </c>
      <c r="BK339" s="180">
        <f>ROUND(I339*H339,2)</f>
        <v>0</v>
      </c>
      <c r="BL339" s="18" t="s">
        <v>192</v>
      </c>
      <c r="BM339" s="179" t="s">
        <v>1429</v>
      </c>
    </row>
    <row r="340" spans="1:65" s="13" customFormat="1" ht="11.25">
      <c r="B340" s="181"/>
      <c r="D340" s="182" t="s">
        <v>194</v>
      </c>
      <c r="E340" s="183" t="s">
        <v>1</v>
      </c>
      <c r="F340" s="184" t="s">
        <v>235</v>
      </c>
      <c r="H340" s="183" t="s">
        <v>1</v>
      </c>
      <c r="I340" s="185"/>
      <c r="L340" s="181"/>
      <c r="M340" s="186"/>
      <c r="N340" s="187"/>
      <c r="O340" s="187"/>
      <c r="P340" s="187"/>
      <c r="Q340" s="187"/>
      <c r="R340" s="187"/>
      <c r="S340" s="187"/>
      <c r="T340" s="188"/>
      <c r="AT340" s="183" t="s">
        <v>194</v>
      </c>
      <c r="AU340" s="183" t="s">
        <v>82</v>
      </c>
      <c r="AV340" s="13" t="s">
        <v>80</v>
      </c>
      <c r="AW340" s="13" t="s">
        <v>30</v>
      </c>
      <c r="AX340" s="13" t="s">
        <v>73</v>
      </c>
      <c r="AY340" s="183" t="s">
        <v>185</v>
      </c>
    </row>
    <row r="341" spans="1:65" s="14" customFormat="1" ht="11.25">
      <c r="B341" s="189"/>
      <c r="D341" s="182" t="s">
        <v>194</v>
      </c>
      <c r="E341" s="190" t="s">
        <v>1</v>
      </c>
      <c r="F341" s="191" t="s">
        <v>1430</v>
      </c>
      <c r="H341" s="192">
        <v>26</v>
      </c>
      <c r="I341" s="193"/>
      <c r="L341" s="189"/>
      <c r="M341" s="194"/>
      <c r="N341" s="195"/>
      <c r="O341" s="195"/>
      <c r="P341" s="195"/>
      <c r="Q341" s="195"/>
      <c r="R341" s="195"/>
      <c r="S341" s="195"/>
      <c r="T341" s="196"/>
      <c r="AT341" s="190" t="s">
        <v>194</v>
      </c>
      <c r="AU341" s="190" t="s">
        <v>82</v>
      </c>
      <c r="AV341" s="14" t="s">
        <v>82</v>
      </c>
      <c r="AW341" s="14" t="s">
        <v>30</v>
      </c>
      <c r="AX341" s="14" t="s">
        <v>80</v>
      </c>
      <c r="AY341" s="190" t="s">
        <v>185</v>
      </c>
    </row>
    <row r="342" spans="1:65" s="12" customFormat="1" ht="22.9" customHeight="1">
      <c r="B342" s="154"/>
      <c r="D342" s="155" t="s">
        <v>72</v>
      </c>
      <c r="E342" s="165" t="s">
        <v>758</v>
      </c>
      <c r="F342" s="165" t="s">
        <v>1256</v>
      </c>
      <c r="I342" s="157"/>
      <c r="J342" s="166">
        <f>BK342</f>
        <v>0</v>
      </c>
      <c r="L342" s="154"/>
      <c r="M342" s="159"/>
      <c r="N342" s="160"/>
      <c r="O342" s="160"/>
      <c r="P342" s="161">
        <f>SUM(P343:P344)</f>
        <v>0</v>
      </c>
      <c r="Q342" s="160"/>
      <c r="R342" s="161">
        <f>SUM(R343:R344)</f>
        <v>0</v>
      </c>
      <c r="S342" s="160"/>
      <c r="T342" s="162">
        <f>SUM(T343:T344)</f>
        <v>0</v>
      </c>
      <c r="AR342" s="155" t="s">
        <v>80</v>
      </c>
      <c r="AT342" s="163" t="s">
        <v>72</v>
      </c>
      <c r="AU342" s="163" t="s">
        <v>80</v>
      </c>
      <c r="AY342" s="155" t="s">
        <v>185</v>
      </c>
      <c r="BK342" s="164">
        <f>SUM(BK343:BK344)</f>
        <v>0</v>
      </c>
    </row>
    <row r="343" spans="1:65" s="2" customFormat="1" ht="21.75" customHeight="1">
      <c r="A343" s="33"/>
      <c r="B343" s="167"/>
      <c r="C343" s="168" t="s">
        <v>584</v>
      </c>
      <c r="D343" s="168" t="s">
        <v>187</v>
      </c>
      <c r="E343" s="169" t="s">
        <v>1258</v>
      </c>
      <c r="F343" s="170" t="s">
        <v>1259</v>
      </c>
      <c r="G343" s="171" t="s">
        <v>428</v>
      </c>
      <c r="H343" s="172">
        <v>0.83899999999999997</v>
      </c>
      <c r="I343" s="173"/>
      <c r="J343" s="174">
        <f>ROUND(I343*H343,2)</f>
        <v>0</v>
      </c>
      <c r="K343" s="170" t="s">
        <v>191</v>
      </c>
      <c r="L343" s="34"/>
      <c r="M343" s="175" t="s">
        <v>1</v>
      </c>
      <c r="N343" s="176" t="s">
        <v>38</v>
      </c>
      <c r="O343" s="59"/>
      <c r="P343" s="177">
        <f>O343*H343</f>
        <v>0</v>
      </c>
      <c r="Q343" s="177">
        <v>0</v>
      </c>
      <c r="R343" s="177">
        <f>Q343*H343</f>
        <v>0</v>
      </c>
      <c r="S343" s="177">
        <v>0</v>
      </c>
      <c r="T343" s="178">
        <f>S343*H343</f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79" t="s">
        <v>192</v>
      </c>
      <c r="AT343" s="179" t="s">
        <v>187</v>
      </c>
      <c r="AU343" s="179" t="s">
        <v>82</v>
      </c>
      <c r="AY343" s="18" t="s">
        <v>185</v>
      </c>
      <c r="BE343" s="180">
        <f>IF(N343="základní",J343,0)</f>
        <v>0</v>
      </c>
      <c r="BF343" s="180">
        <f>IF(N343="snížená",J343,0)</f>
        <v>0</v>
      </c>
      <c r="BG343" s="180">
        <f>IF(N343="zákl. přenesená",J343,0)</f>
        <v>0</v>
      </c>
      <c r="BH343" s="180">
        <f>IF(N343="sníž. přenesená",J343,0)</f>
        <v>0</v>
      </c>
      <c r="BI343" s="180">
        <f>IF(N343="nulová",J343,0)</f>
        <v>0</v>
      </c>
      <c r="BJ343" s="18" t="s">
        <v>80</v>
      </c>
      <c r="BK343" s="180">
        <f>ROUND(I343*H343,2)</f>
        <v>0</v>
      </c>
      <c r="BL343" s="18" t="s">
        <v>192</v>
      </c>
      <c r="BM343" s="179" t="s">
        <v>1260</v>
      </c>
    </row>
    <row r="344" spans="1:65" s="14" customFormat="1" ht="11.25">
      <c r="B344" s="189"/>
      <c r="D344" s="182" t="s">
        <v>194</v>
      </c>
      <c r="E344" s="190" t="s">
        <v>1</v>
      </c>
      <c r="F344" s="191" t="s">
        <v>1431</v>
      </c>
      <c r="H344" s="192">
        <v>0.83899999999999997</v>
      </c>
      <c r="I344" s="193"/>
      <c r="L344" s="189"/>
      <c r="M344" s="194"/>
      <c r="N344" s="195"/>
      <c r="O344" s="195"/>
      <c r="P344" s="195"/>
      <c r="Q344" s="195"/>
      <c r="R344" s="195"/>
      <c r="S344" s="195"/>
      <c r="T344" s="196"/>
      <c r="AT344" s="190" t="s">
        <v>194</v>
      </c>
      <c r="AU344" s="190" t="s">
        <v>82</v>
      </c>
      <c r="AV344" s="14" t="s">
        <v>82</v>
      </c>
      <c r="AW344" s="14" t="s">
        <v>30</v>
      </c>
      <c r="AX344" s="14" t="s">
        <v>80</v>
      </c>
      <c r="AY344" s="190" t="s">
        <v>185</v>
      </c>
    </row>
    <row r="345" spans="1:65" s="12" customFormat="1" ht="22.9" customHeight="1">
      <c r="B345" s="154"/>
      <c r="D345" s="155" t="s">
        <v>72</v>
      </c>
      <c r="E345" s="165" t="s">
        <v>1262</v>
      </c>
      <c r="F345" s="165" t="s">
        <v>1263</v>
      </c>
      <c r="I345" s="157"/>
      <c r="J345" s="166">
        <f>BK345</f>
        <v>0</v>
      </c>
      <c r="L345" s="154"/>
      <c r="M345" s="159"/>
      <c r="N345" s="160"/>
      <c r="O345" s="160"/>
      <c r="P345" s="161">
        <f>SUM(P346:P353)</f>
        <v>0</v>
      </c>
      <c r="Q345" s="160"/>
      <c r="R345" s="161">
        <f>SUM(R346:R353)</f>
        <v>0</v>
      </c>
      <c r="S345" s="160"/>
      <c r="T345" s="162">
        <f>SUM(T346:T353)</f>
        <v>0</v>
      </c>
      <c r="AR345" s="155" t="s">
        <v>80</v>
      </c>
      <c r="AT345" s="163" t="s">
        <v>72</v>
      </c>
      <c r="AU345" s="163" t="s">
        <v>80</v>
      </c>
      <c r="AY345" s="155" t="s">
        <v>185</v>
      </c>
      <c r="BK345" s="164">
        <f>SUM(BK346:BK353)</f>
        <v>0</v>
      </c>
    </row>
    <row r="346" spans="1:65" s="2" customFormat="1" ht="16.5" customHeight="1">
      <c r="A346" s="33"/>
      <c r="B346" s="167"/>
      <c r="C346" s="168" t="s">
        <v>589</v>
      </c>
      <c r="D346" s="168" t="s">
        <v>187</v>
      </c>
      <c r="E346" s="169" t="s">
        <v>1265</v>
      </c>
      <c r="F346" s="170" t="s">
        <v>1266</v>
      </c>
      <c r="G346" s="171" t="s">
        <v>428</v>
      </c>
      <c r="H346" s="172">
        <v>27.384</v>
      </c>
      <c r="I346" s="173"/>
      <c r="J346" s="174">
        <f>ROUND(I346*H346,2)</f>
        <v>0</v>
      </c>
      <c r="K346" s="170" t="s">
        <v>191</v>
      </c>
      <c r="L346" s="34"/>
      <c r="M346" s="175" t="s">
        <v>1</v>
      </c>
      <c r="N346" s="176" t="s">
        <v>38</v>
      </c>
      <c r="O346" s="59"/>
      <c r="P346" s="177">
        <f>O346*H346</f>
        <v>0</v>
      </c>
      <c r="Q346" s="177">
        <v>0</v>
      </c>
      <c r="R346" s="177">
        <f>Q346*H346</f>
        <v>0</v>
      </c>
      <c r="S346" s="177">
        <v>0</v>
      </c>
      <c r="T346" s="178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79" t="s">
        <v>192</v>
      </c>
      <c r="AT346" s="179" t="s">
        <v>187</v>
      </c>
      <c r="AU346" s="179" t="s">
        <v>82</v>
      </c>
      <c r="AY346" s="18" t="s">
        <v>185</v>
      </c>
      <c r="BE346" s="180">
        <f>IF(N346="základní",J346,0)</f>
        <v>0</v>
      </c>
      <c r="BF346" s="180">
        <f>IF(N346="snížená",J346,0)</f>
        <v>0</v>
      </c>
      <c r="BG346" s="180">
        <f>IF(N346="zákl. přenesená",J346,0)</f>
        <v>0</v>
      </c>
      <c r="BH346" s="180">
        <f>IF(N346="sníž. přenesená",J346,0)</f>
        <v>0</v>
      </c>
      <c r="BI346" s="180">
        <f>IF(N346="nulová",J346,0)</f>
        <v>0</v>
      </c>
      <c r="BJ346" s="18" t="s">
        <v>80</v>
      </c>
      <c r="BK346" s="180">
        <f>ROUND(I346*H346,2)</f>
        <v>0</v>
      </c>
      <c r="BL346" s="18" t="s">
        <v>192</v>
      </c>
      <c r="BM346" s="179" t="s">
        <v>1267</v>
      </c>
    </row>
    <row r="347" spans="1:65" s="14" customFormat="1" ht="11.25">
      <c r="B347" s="189"/>
      <c r="D347" s="182" t="s">
        <v>194</v>
      </c>
      <c r="E347" s="190" t="s">
        <v>1</v>
      </c>
      <c r="F347" s="191" t="s">
        <v>1432</v>
      </c>
      <c r="H347" s="192">
        <v>27.384</v>
      </c>
      <c r="I347" s="193"/>
      <c r="L347" s="189"/>
      <c r="M347" s="194"/>
      <c r="N347" s="195"/>
      <c r="O347" s="195"/>
      <c r="P347" s="195"/>
      <c r="Q347" s="195"/>
      <c r="R347" s="195"/>
      <c r="S347" s="195"/>
      <c r="T347" s="196"/>
      <c r="AT347" s="190" t="s">
        <v>194</v>
      </c>
      <c r="AU347" s="190" t="s">
        <v>82</v>
      </c>
      <c r="AV347" s="14" t="s">
        <v>82</v>
      </c>
      <c r="AW347" s="14" t="s">
        <v>30</v>
      </c>
      <c r="AX347" s="14" t="s">
        <v>80</v>
      </c>
      <c r="AY347" s="190" t="s">
        <v>185</v>
      </c>
    </row>
    <row r="348" spans="1:65" s="2" customFormat="1" ht="21.75" customHeight="1">
      <c r="A348" s="33"/>
      <c r="B348" s="167"/>
      <c r="C348" s="168" t="s">
        <v>594</v>
      </c>
      <c r="D348" s="168" t="s">
        <v>187</v>
      </c>
      <c r="E348" s="169" t="s">
        <v>1270</v>
      </c>
      <c r="F348" s="170" t="s">
        <v>1271</v>
      </c>
      <c r="G348" s="171" t="s">
        <v>428</v>
      </c>
      <c r="H348" s="172">
        <v>1122.7439999999999</v>
      </c>
      <c r="I348" s="173"/>
      <c r="J348" s="174">
        <f>ROUND(I348*H348,2)</f>
        <v>0</v>
      </c>
      <c r="K348" s="170" t="s">
        <v>191</v>
      </c>
      <c r="L348" s="34"/>
      <c r="M348" s="175" t="s">
        <v>1</v>
      </c>
      <c r="N348" s="176" t="s">
        <v>38</v>
      </c>
      <c r="O348" s="59"/>
      <c r="P348" s="177">
        <f>O348*H348</f>
        <v>0</v>
      </c>
      <c r="Q348" s="177">
        <v>0</v>
      </c>
      <c r="R348" s="177">
        <f>Q348*H348</f>
        <v>0</v>
      </c>
      <c r="S348" s="177">
        <v>0</v>
      </c>
      <c r="T348" s="178">
        <f>S348*H348</f>
        <v>0</v>
      </c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R348" s="179" t="s">
        <v>192</v>
      </c>
      <c r="AT348" s="179" t="s">
        <v>187</v>
      </c>
      <c r="AU348" s="179" t="s">
        <v>82</v>
      </c>
      <c r="AY348" s="18" t="s">
        <v>185</v>
      </c>
      <c r="BE348" s="180">
        <f>IF(N348="základní",J348,0)</f>
        <v>0</v>
      </c>
      <c r="BF348" s="180">
        <f>IF(N348="snížená",J348,0)</f>
        <v>0</v>
      </c>
      <c r="BG348" s="180">
        <f>IF(N348="zákl. přenesená",J348,0)</f>
        <v>0</v>
      </c>
      <c r="BH348" s="180">
        <f>IF(N348="sníž. přenesená",J348,0)</f>
        <v>0</v>
      </c>
      <c r="BI348" s="180">
        <f>IF(N348="nulová",J348,0)</f>
        <v>0</v>
      </c>
      <c r="BJ348" s="18" t="s">
        <v>80</v>
      </c>
      <c r="BK348" s="180">
        <f>ROUND(I348*H348,2)</f>
        <v>0</v>
      </c>
      <c r="BL348" s="18" t="s">
        <v>192</v>
      </c>
      <c r="BM348" s="179" t="s">
        <v>1272</v>
      </c>
    </row>
    <row r="349" spans="1:65" s="14" customFormat="1" ht="11.25">
      <c r="B349" s="189"/>
      <c r="D349" s="182" t="s">
        <v>194</v>
      </c>
      <c r="E349" s="190" t="s">
        <v>1</v>
      </c>
      <c r="F349" s="191" t="s">
        <v>1433</v>
      </c>
      <c r="H349" s="192">
        <v>1122.7439999999999</v>
      </c>
      <c r="I349" s="193"/>
      <c r="L349" s="189"/>
      <c r="M349" s="194"/>
      <c r="N349" s="195"/>
      <c r="O349" s="195"/>
      <c r="P349" s="195"/>
      <c r="Q349" s="195"/>
      <c r="R349" s="195"/>
      <c r="S349" s="195"/>
      <c r="T349" s="196"/>
      <c r="AT349" s="190" t="s">
        <v>194</v>
      </c>
      <c r="AU349" s="190" t="s">
        <v>82</v>
      </c>
      <c r="AV349" s="14" t="s">
        <v>82</v>
      </c>
      <c r="AW349" s="14" t="s">
        <v>30</v>
      </c>
      <c r="AX349" s="14" t="s">
        <v>80</v>
      </c>
      <c r="AY349" s="190" t="s">
        <v>185</v>
      </c>
    </row>
    <row r="350" spans="1:65" s="2" customFormat="1" ht="21.75" customHeight="1">
      <c r="A350" s="33"/>
      <c r="B350" s="167"/>
      <c r="C350" s="168" t="s">
        <v>598</v>
      </c>
      <c r="D350" s="168" t="s">
        <v>187</v>
      </c>
      <c r="E350" s="169" t="s">
        <v>1275</v>
      </c>
      <c r="F350" s="170" t="s">
        <v>1276</v>
      </c>
      <c r="G350" s="171" t="s">
        <v>428</v>
      </c>
      <c r="H350" s="172">
        <v>12.157</v>
      </c>
      <c r="I350" s="173"/>
      <c r="J350" s="174">
        <f>ROUND(I350*H350,2)</f>
        <v>0</v>
      </c>
      <c r="K350" s="170" t="s">
        <v>191</v>
      </c>
      <c r="L350" s="34"/>
      <c r="M350" s="175" t="s">
        <v>1</v>
      </c>
      <c r="N350" s="176" t="s">
        <v>38</v>
      </c>
      <c r="O350" s="59"/>
      <c r="P350" s="177">
        <f>O350*H350</f>
        <v>0</v>
      </c>
      <c r="Q350" s="177">
        <v>0</v>
      </c>
      <c r="R350" s="177">
        <f>Q350*H350</f>
        <v>0</v>
      </c>
      <c r="S350" s="177">
        <v>0</v>
      </c>
      <c r="T350" s="178">
        <f>S350*H350</f>
        <v>0</v>
      </c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R350" s="179" t="s">
        <v>192</v>
      </c>
      <c r="AT350" s="179" t="s">
        <v>187</v>
      </c>
      <c r="AU350" s="179" t="s">
        <v>82</v>
      </c>
      <c r="AY350" s="18" t="s">
        <v>185</v>
      </c>
      <c r="BE350" s="180">
        <f>IF(N350="základní",J350,0)</f>
        <v>0</v>
      </c>
      <c r="BF350" s="180">
        <f>IF(N350="snížená",J350,0)</f>
        <v>0</v>
      </c>
      <c r="BG350" s="180">
        <f>IF(N350="zákl. přenesená",J350,0)</f>
        <v>0</v>
      </c>
      <c r="BH350" s="180">
        <f>IF(N350="sníž. přenesená",J350,0)</f>
        <v>0</v>
      </c>
      <c r="BI350" s="180">
        <f>IF(N350="nulová",J350,0)</f>
        <v>0</v>
      </c>
      <c r="BJ350" s="18" t="s">
        <v>80</v>
      </c>
      <c r="BK350" s="180">
        <f>ROUND(I350*H350,2)</f>
        <v>0</v>
      </c>
      <c r="BL350" s="18" t="s">
        <v>192</v>
      </c>
      <c r="BM350" s="179" t="s">
        <v>1277</v>
      </c>
    </row>
    <row r="351" spans="1:65" s="14" customFormat="1" ht="11.25">
      <c r="B351" s="189"/>
      <c r="D351" s="182" t="s">
        <v>194</v>
      </c>
      <c r="E351" s="190" t="s">
        <v>1</v>
      </c>
      <c r="F351" s="191" t="s">
        <v>1434</v>
      </c>
      <c r="H351" s="192">
        <v>12.157</v>
      </c>
      <c r="I351" s="193"/>
      <c r="L351" s="189"/>
      <c r="M351" s="194"/>
      <c r="N351" s="195"/>
      <c r="O351" s="195"/>
      <c r="P351" s="195"/>
      <c r="Q351" s="195"/>
      <c r="R351" s="195"/>
      <c r="S351" s="195"/>
      <c r="T351" s="196"/>
      <c r="AT351" s="190" t="s">
        <v>194</v>
      </c>
      <c r="AU351" s="190" t="s">
        <v>82</v>
      </c>
      <c r="AV351" s="14" t="s">
        <v>82</v>
      </c>
      <c r="AW351" s="14" t="s">
        <v>30</v>
      </c>
      <c r="AX351" s="14" t="s">
        <v>80</v>
      </c>
      <c r="AY351" s="190" t="s">
        <v>185</v>
      </c>
    </row>
    <row r="352" spans="1:65" s="2" customFormat="1" ht="21.75" customHeight="1">
      <c r="A352" s="33"/>
      <c r="B352" s="167"/>
      <c r="C352" s="168" t="s">
        <v>602</v>
      </c>
      <c r="D352" s="168" t="s">
        <v>187</v>
      </c>
      <c r="E352" s="169" t="s">
        <v>1280</v>
      </c>
      <c r="F352" s="170" t="s">
        <v>1281</v>
      </c>
      <c r="G352" s="171" t="s">
        <v>428</v>
      </c>
      <c r="H352" s="172">
        <v>15.227</v>
      </c>
      <c r="I352" s="173"/>
      <c r="J352" s="174">
        <f>ROUND(I352*H352,2)</f>
        <v>0</v>
      </c>
      <c r="K352" s="170" t="s">
        <v>191</v>
      </c>
      <c r="L352" s="34"/>
      <c r="M352" s="175" t="s">
        <v>1</v>
      </c>
      <c r="N352" s="176" t="s">
        <v>38</v>
      </c>
      <c r="O352" s="59"/>
      <c r="P352" s="177">
        <f>O352*H352</f>
        <v>0</v>
      </c>
      <c r="Q352" s="177">
        <v>0</v>
      </c>
      <c r="R352" s="177">
        <f>Q352*H352</f>
        <v>0</v>
      </c>
      <c r="S352" s="177">
        <v>0</v>
      </c>
      <c r="T352" s="178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79" t="s">
        <v>192</v>
      </c>
      <c r="AT352" s="179" t="s">
        <v>187</v>
      </c>
      <c r="AU352" s="179" t="s">
        <v>82</v>
      </c>
      <c r="AY352" s="18" t="s">
        <v>185</v>
      </c>
      <c r="BE352" s="180">
        <f>IF(N352="základní",J352,0)</f>
        <v>0</v>
      </c>
      <c r="BF352" s="180">
        <f>IF(N352="snížená",J352,0)</f>
        <v>0</v>
      </c>
      <c r="BG352" s="180">
        <f>IF(N352="zákl. přenesená",J352,0)</f>
        <v>0</v>
      </c>
      <c r="BH352" s="180">
        <f>IF(N352="sníž. přenesená",J352,0)</f>
        <v>0</v>
      </c>
      <c r="BI352" s="180">
        <f>IF(N352="nulová",J352,0)</f>
        <v>0</v>
      </c>
      <c r="BJ352" s="18" t="s">
        <v>80</v>
      </c>
      <c r="BK352" s="180">
        <f>ROUND(I352*H352,2)</f>
        <v>0</v>
      </c>
      <c r="BL352" s="18" t="s">
        <v>192</v>
      </c>
      <c r="BM352" s="179" t="s">
        <v>1282</v>
      </c>
    </row>
    <row r="353" spans="1:65" s="14" customFormat="1" ht="11.25">
      <c r="B353" s="189"/>
      <c r="D353" s="182" t="s">
        <v>194</v>
      </c>
      <c r="E353" s="190" t="s">
        <v>1</v>
      </c>
      <c r="F353" s="191" t="s">
        <v>1435</v>
      </c>
      <c r="H353" s="192">
        <v>15.227</v>
      </c>
      <c r="I353" s="193"/>
      <c r="L353" s="189"/>
      <c r="M353" s="194"/>
      <c r="N353" s="195"/>
      <c r="O353" s="195"/>
      <c r="P353" s="195"/>
      <c r="Q353" s="195"/>
      <c r="R353" s="195"/>
      <c r="S353" s="195"/>
      <c r="T353" s="196"/>
      <c r="AT353" s="190" t="s">
        <v>194</v>
      </c>
      <c r="AU353" s="190" t="s">
        <v>82</v>
      </c>
      <c r="AV353" s="14" t="s">
        <v>82</v>
      </c>
      <c r="AW353" s="14" t="s">
        <v>30</v>
      </c>
      <c r="AX353" s="14" t="s">
        <v>80</v>
      </c>
      <c r="AY353" s="190" t="s">
        <v>185</v>
      </c>
    </row>
    <row r="354" spans="1:65" s="12" customFormat="1" ht="22.9" customHeight="1">
      <c r="B354" s="154"/>
      <c r="D354" s="155" t="s">
        <v>72</v>
      </c>
      <c r="E354" s="165" t="s">
        <v>1284</v>
      </c>
      <c r="F354" s="165" t="s">
        <v>1256</v>
      </c>
      <c r="I354" s="157"/>
      <c r="J354" s="166">
        <f>BK354</f>
        <v>0</v>
      </c>
      <c r="L354" s="154"/>
      <c r="M354" s="159"/>
      <c r="N354" s="160"/>
      <c r="O354" s="160"/>
      <c r="P354" s="161">
        <f>SUM(P355:P356)</f>
        <v>0</v>
      </c>
      <c r="Q354" s="160"/>
      <c r="R354" s="161">
        <f>SUM(R355:R356)</f>
        <v>0</v>
      </c>
      <c r="S354" s="160"/>
      <c r="T354" s="162">
        <f>SUM(T355:T356)</f>
        <v>0</v>
      </c>
      <c r="AR354" s="155" t="s">
        <v>80</v>
      </c>
      <c r="AT354" s="163" t="s">
        <v>72</v>
      </c>
      <c r="AU354" s="163" t="s">
        <v>80</v>
      </c>
      <c r="AY354" s="155" t="s">
        <v>185</v>
      </c>
      <c r="BK354" s="164">
        <f>SUM(BK355:BK356)</f>
        <v>0</v>
      </c>
    </row>
    <row r="355" spans="1:65" s="2" customFormat="1" ht="21.75" customHeight="1">
      <c r="A355" s="33"/>
      <c r="B355" s="167"/>
      <c r="C355" s="168" t="s">
        <v>606</v>
      </c>
      <c r="D355" s="168" t="s">
        <v>187</v>
      </c>
      <c r="E355" s="169" t="s">
        <v>1286</v>
      </c>
      <c r="F355" s="170" t="s">
        <v>1287</v>
      </c>
      <c r="G355" s="171" t="s">
        <v>428</v>
      </c>
      <c r="H355" s="172">
        <v>30.835999999999999</v>
      </c>
      <c r="I355" s="173"/>
      <c r="J355" s="174">
        <f>ROUND(I355*H355,2)</f>
        <v>0</v>
      </c>
      <c r="K355" s="170" t="s">
        <v>191</v>
      </c>
      <c r="L355" s="34"/>
      <c r="M355" s="175" t="s">
        <v>1</v>
      </c>
      <c r="N355" s="176" t="s">
        <v>38</v>
      </c>
      <c r="O355" s="59"/>
      <c r="P355" s="177">
        <f>O355*H355</f>
        <v>0</v>
      </c>
      <c r="Q355" s="177">
        <v>0</v>
      </c>
      <c r="R355" s="177">
        <f>Q355*H355</f>
        <v>0</v>
      </c>
      <c r="S355" s="177">
        <v>0</v>
      </c>
      <c r="T355" s="178">
        <f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79" t="s">
        <v>192</v>
      </c>
      <c r="AT355" s="179" t="s">
        <v>187</v>
      </c>
      <c r="AU355" s="179" t="s">
        <v>82</v>
      </c>
      <c r="AY355" s="18" t="s">
        <v>185</v>
      </c>
      <c r="BE355" s="180">
        <f>IF(N355="základní",J355,0)</f>
        <v>0</v>
      </c>
      <c r="BF355" s="180">
        <f>IF(N355="snížená",J355,0)</f>
        <v>0</v>
      </c>
      <c r="BG355" s="180">
        <f>IF(N355="zákl. přenesená",J355,0)</f>
        <v>0</v>
      </c>
      <c r="BH355" s="180">
        <f>IF(N355="sníž. přenesená",J355,0)</f>
        <v>0</v>
      </c>
      <c r="BI355" s="180">
        <f>IF(N355="nulová",J355,0)</f>
        <v>0</v>
      </c>
      <c r="BJ355" s="18" t="s">
        <v>80</v>
      </c>
      <c r="BK355" s="180">
        <f>ROUND(I355*H355,2)</f>
        <v>0</v>
      </c>
      <c r="BL355" s="18" t="s">
        <v>192</v>
      </c>
      <c r="BM355" s="179" t="s">
        <v>1288</v>
      </c>
    </row>
    <row r="356" spans="1:65" s="14" customFormat="1" ht="11.25">
      <c r="B356" s="189"/>
      <c r="D356" s="182" t="s">
        <v>194</v>
      </c>
      <c r="E356" s="190" t="s">
        <v>1</v>
      </c>
      <c r="F356" s="191" t="s">
        <v>1436</v>
      </c>
      <c r="H356" s="192">
        <v>30.835999999999999</v>
      </c>
      <c r="I356" s="193"/>
      <c r="L356" s="189"/>
      <c r="M356" s="228"/>
      <c r="N356" s="229"/>
      <c r="O356" s="229"/>
      <c r="P356" s="229"/>
      <c r="Q356" s="229"/>
      <c r="R356" s="229"/>
      <c r="S356" s="229"/>
      <c r="T356" s="230"/>
      <c r="AT356" s="190" t="s">
        <v>194</v>
      </c>
      <c r="AU356" s="190" t="s">
        <v>82</v>
      </c>
      <c r="AV356" s="14" t="s">
        <v>82</v>
      </c>
      <c r="AW356" s="14" t="s">
        <v>30</v>
      </c>
      <c r="AX356" s="14" t="s">
        <v>80</v>
      </c>
      <c r="AY356" s="190" t="s">
        <v>185</v>
      </c>
    </row>
    <row r="357" spans="1:65" s="2" customFormat="1" ht="6.95" customHeight="1">
      <c r="A357" s="33"/>
      <c r="B357" s="48"/>
      <c r="C357" s="49"/>
      <c r="D357" s="49"/>
      <c r="E357" s="49"/>
      <c r="F357" s="49"/>
      <c r="G357" s="49"/>
      <c r="H357" s="49"/>
      <c r="I357" s="127"/>
      <c r="J357" s="49"/>
      <c r="K357" s="49"/>
      <c r="L357" s="34"/>
      <c r="M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</row>
  </sheetData>
  <autoFilter ref="C128:K356" xr:uid="{00000000-0009-0000-0000-000002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445"/>
  <sheetViews>
    <sheetView showGridLines="0" topLeftCell="A118" workbookViewId="0">
      <selection activeCell="X144" sqref="X144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9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I2" s="99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92</v>
      </c>
      <c r="AZ2" s="100" t="s">
        <v>100</v>
      </c>
      <c r="BA2" s="100" t="s">
        <v>101</v>
      </c>
      <c r="BB2" s="100" t="s">
        <v>1</v>
      </c>
      <c r="BC2" s="100" t="s">
        <v>1452</v>
      </c>
      <c r="BD2" s="100" t="s">
        <v>82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101"/>
      <c r="J3" s="20"/>
      <c r="K3" s="20"/>
      <c r="L3" s="21"/>
      <c r="AT3" s="18" t="s">
        <v>82</v>
      </c>
      <c r="AZ3" s="100" t="s">
        <v>103</v>
      </c>
      <c r="BA3" s="100" t="s">
        <v>1</v>
      </c>
      <c r="BB3" s="100" t="s">
        <v>1</v>
      </c>
      <c r="BC3" s="100" t="s">
        <v>1453</v>
      </c>
      <c r="BD3" s="100" t="s">
        <v>82</v>
      </c>
    </row>
    <row r="4" spans="1:56" s="1" customFormat="1" ht="24.95" customHeight="1">
      <c r="B4" s="21"/>
      <c r="D4" s="22" t="s">
        <v>105</v>
      </c>
      <c r="I4" s="99"/>
      <c r="L4" s="21"/>
      <c r="M4" s="102" t="s">
        <v>10</v>
      </c>
      <c r="AT4" s="18" t="s">
        <v>3</v>
      </c>
      <c r="AZ4" s="100" t="s">
        <v>106</v>
      </c>
      <c r="BA4" s="100" t="s">
        <v>101</v>
      </c>
      <c r="BB4" s="100" t="s">
        <v>1</v>
      </c>
      <c r="BC4" s="100" t="s">
        <v>1454</v>
      </c>
      <c r="BD4" s="100" t="s">
        <v>82</v>
      </c>
    </row>
    <row r="5" spans="1:56" s="1" customFormat="1" ht="6.95" customHeight="1">
      <c r="B5" s="21"/>
      <c r="I5" s="99"/>
      <c r="L5" s="21"/>
      <c r="AZ5" s="100" t="s">
        <v>108</v>
      </c>
      <c r="BA5" s="100" t="s">
        <v>101</v>
      </c>
      <c r="BB5" s="100" t="s">
        <v>1</v>
      </c>
      <c r="BC5" s="100" t="s">
        <v>1455</v>
      </c>
      <c r="BD5" s="100" t="s">
        <v>82</v>
      </c>
    </row>
    <row r="6" spans="1:56" s="1" customFormat="1" ht="12" customHeight="1">
      <c r="B6" s="21"/>
      <c r="D6" s="28" t="s">
        <v>16</v>
      </c>
      <c r="I6" s="99"/>
      <c r="L6" s="21"/>
      <c r="AZ6" s="100" t="s">
        <v>110</v>
      </c>
      <c r="BA6" s="100" t="s">
        <v>1</v>
      </c>
      <c r="BB6" s="100" t="s">
        <v>1</v>
      </c>
      <c r="BC6" s="100" t="s">
        <v>1456</v>
      </c>
      <c r="BD6" s="100" t="s">
        <v>82</v>
      </c>
    </row>
    <row r="7" spans="1:56" s="1" customFormat="1" ht="23.25" customHeight="1">
      <c r="B7" s="21"/>
      <c r="E7" s="282" t="str">
        <f>'Rekapitulace stavby'!K6</f>
        <v>Obec Široký Důl - Výměna vodovodního řadu od VŠ Střítež - 02 Zásobní řady</v>
      </c>
      <c r="F7" s="283"/>
      <c r="G7" s="283"/>
      <c r="H7" s="283"/>
      <c r="I7" s="99"/>
      <c r="L7" s="21"/>
      <c r="AZ7" s="100" t="s">
        <v>112</v>
      </c>
      <c r="BA7" s="100" t="s">
        <v>1</v>
      </c>
      <c r="BB7" s="100" t="s">
        <v>1</v>
      </c>
      <c r="BC7" s="100" t="s">
        <v>1457</v>
      </c>
      <c r="BD7" s="100" t="s">
        <v>82</v>
      </c>
    </row>
    <row r="8" spans="1:56" s="2" customFormat="1" ht="12" customHeight="1">
      <c r="A8" s="33"/>
      <c r="B8" s="34"/>
      <c r="C8" s="33"/>
      <c r="D8" s="28" t="s">
        <v>114</v>
      </c>
      <c r="E8" s="33"/>
      <c r="F8" s="33"/>
      <c r="G8" s="33"/>
      <c r="H8" s="33"/>
      <c r="I8" s="10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Z8" s="100" t="s">
        <v>121</v>
      </c>
      <c r="BA8" s="100" t="s">
        <v>1</v>
      </c>
      <c r="BB8" s="100" t="s">
        <v>1</v>
      </c>
      <c r="BC8" s="100" t="s">
        <v>1458</v>
      </c>
      <c r="BD8" s="100" t="s">
        <v>82</v>
      </c>
    </row>
    <row r="9" spans="1:56" s="2" customFormat="1" ht="16.5" customHeight="1">
      <c r="A9" s="33"/>
      <c r="B9" s="34"/>
      <c r="C9" s="33"/>
      <c r="D9" s="33"/>
      <c r="E9" s="239" t="s">
        <v>1459</v>
      </c>
      <c r="F9" s="284"/>
      <c r="G9" s="284"/>
      <c r="H9" s="284"/>
      <c r="I9" s="10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Z9" s="100" t="s">
        <v>123</v>
      </c>
      <c r="BA9" s="100" t="s">
        <v>1</v>
      </c>
      <c r="BB9" s="100" t="s">
        <v>1</v>
      </c>
      <c r="BC9" s="100" t="s">
        <v>505</v>
      </c>
      <c r="BD9" s="100" t="s">
        <v>82</v>
      </c>
    </row>
    <row r="10" spans="1:56" s="2" customFormat="1" ht="11.25">
      <c r="A10" s="33"/>
      <c r="B10" s="34"/>
      <c r="C10" s="33"/>
      <c r="D10" s="33"/>
      <c r="E10" s="33"/>
      <c r="F10" s="33"/>
      <c r="G10" s="33"/>
      <c r="H10" s="33"/>
      <c r="I10" s="10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Z10" s="100" t="s">
        <v>125</v>
      </c>
      <c r="BA10" s="100" t="s">
        <v>1</v>
      </c>
      <c r="BB10" s="100" t="s">
        <v>1</v>
      </c>
      <c r="BC10" s="100" t="s">
        <v>1460</v>
      </c>
      <c r="BD10" s="100" t="s">
        <v>82</v>
      </c>
    </row>
    <row r="11" spans="1:56" s="2" customFormat="1" ht="12" customHeight="1">
      <c r="A11" s="33"/>
      <c r="B11" s="34"/>
      <c r="C11" s="33"/>
      <c r="D11" s="28" t="s">
        <v>18</v>
      </c>
      <c r="E11" s="33"/>
      <c r="F11" s="26" t="s">
        <v>86</v>
      </c>
      <c r="G11" s="33"/>
      <c r="H11" s="33"/>
      <c r="I11" s="104" t="s">
        <v>19</v>
      </c>
      <c r="J11" s="26" t="s">
        <v>127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Z11" s="100" t="s">
        <v>134</v>
      </c>
      <c r="BA11" s="100" t="s">
        <v>1</v>
      </c>
      <c r="BB11" s="100" t="s">
        <v>1</v>
      </c>
      <c r="BC11" s="100" t="s">
        <v>1461</v>
      </c>
      <c r="BD11" s="100" t="s">
        <v>82</v>
      </c>
    </row>
    <row r="12" spans="1:56" s="2" customFormat="1" ht="12" customHeight="1">
      <c r="A12" s="33"/>
      <c r="B12" s="34"/>
      <c r="C12" s="33"/>
      <c r="D12" s="28" t="s">
        <v>20</v>
      </c>
      <c r="E12" s="33"/>
      <c r="F12" s="26" t="s">
        <v>21</v>
      </c>
      <c r="G12" s="33"/>
      <c r="H12" s="33"/>
      <c r="I12" s="104" t="s">
        <v>22</v>
      </c>
      <c r="J12" s="56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Z12" s="100" t="s">
        <v>136</v>
      </c>
      <c r="BA12" s="100" t="s">
        <v>137</v>
      </c>
      <c r="BB12" s="100" t="s">
        <v>1</v>
      </c>
      <c r="BC12" s="100" t="s">
        <v>1462</v>
      </c>
      <c r="BD12" s="100" t="s">
        <v>82</v>
      </c>
    </row>
    <row r="13" spans="1:5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Z13" s="100" t="s">
        <v>141</v>
      </c>
      <c r="BA13" s="100" t="s">
        <v>1</v>
      </c>
      <c r="BB13" s="100" t="s">
        <v>1</v>
      </c>
      <c r="BC13" s="100" t="s">
        <v>1463</v>
      </c>
      <c r="BD13" s="100" t="s">
        <v>82</v>
      </c>
    </row>
    <row r="14" spans="1:5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104" t="s">
        <v>24</v>
      </c>
      <c r="J14" s="26" t="str">
        <f>IF('Rekapitulace stavby'!AN10="","",'Rekapitulace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Z14" s="100" t="s">
        <v>143</v>
      </c>
      <c r="BA14" s="100" t="s">
        <v>1</v>
      </c>
      <c r="BB14" s="100" t="s">
        <v>1</v>
      </c>
      <c r="BC14" s="100" t="s">
        <v>1464</v>
      </c>
      <c r="BD14" s="100" t="s">
        <v>82</v>
      </c>
    </row>
    <row r="15" spans="1:56" s="2" customFormat="1" ht="18" customHeight="1">
      <c r="A15" s="33"/>
      <c r="B15" s="34"/>
      <c r="C15" s="33"/>
      <c r="D15" s="33"/>
      <c r="E15" s="26" t="str">
        <f>IF('Rekapitulace stavby'!E11="","",'Rekapitulace stavby'!E11)</f>
        <v xml:space="preserve"> </v>
      </c>
      <c r="F15" s="33"/>
      <c r="G15" s="33"/>
      <c r="H15" s="33"/>
      <c r="I15" s="104" t="s">
        <v>26</v>
      </c>
      <c r="J15" s="26" t="str">
        <f>IF('Rekapitulace stavby'!AN11="","",'Rekapitulace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Z15" s="100" t="s">
        <v>145</v>
      </c>
      <c r="BA15" s="100" t="s">
        <v>146</v>
      </c>
      <c r="BB15" s="100" t="s">
        <v>1</v>
      </c>
      <c r="BC15" s="100" t="s">
        <v>1463</v>
      </c>
      <c r="BD15" s="100" t="s">
        <v>82</v>
      </c>
    </row>
    <row r="16" spans="1:5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Z16" s="100" t="s">
        <v>148</v>
      </c>
      <c r="BA16" s="100" t="s">
        <v>1</v>
      </c>
      <c r="BB16" s="100" t="s">
        <v>1</v>
      </c>
      <c r="BC16" s="100" t="s">
        <v>1465</v>
      </c>
      <c r="BD16" s="100" t="s">
        <v>82</v>
      </c>
    </row>
    <row r="17" spans="1:56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104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Z17" s="100" t="s">
        <v>150</v>
      </c>
      <c r="BA17" s="100" t="s">
        <v>1</v>
      </c>
      <c r="BB17" s="100" t="s">
        <v>1</v>
      </c>
      <c r="BC17" s="100" t="s">
        <v>1466</v>
      </c>
      <c r="BD17" s="100" t="s">
        <v>82</v>
      </c>
    </row>
    <row r="18" spans="1:56" s="2" customFormat="1" ht="18" customHeight="1">
      <c r="A18" s="33"/>
      <c r="B18" s="34"/>
      <c r="C18" s="33"/>
      <c r="D18" s="33"/>
      <c r="E18" s="285" t="str">
        <f>'Rekapitulace stavby'!E14</f>
        <v>Vyplň údaj</v>
      </c>
      <c r="F18" s="265"/>
      <c r="G18" s="265"/>
      <c r="H18" s="265"/>
      <c r="I18" s="104" t="s">
        <v>26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56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56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104" t="s">
        <v>24</v>
      </c>
      <c r="J20" s="26" t="str">
        <f>IF('Rekapitulace stavby'!AN16="","",'Rekapitulace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56" s="2" customFormat="1" ht="18" customHeight="1">
      <c r="A21" s="33"/>
      <c r="B21" s="34"/>
      <c r="C21" s="33"/>
      <c r="D21" s="33"/>
      <c r="E21" s="26" t="str">
        <f>IF('Rekapitulace stavby'!E17="","",'Rekapitulace stavby'!E17)</f>
        <v xml:space="preserve"> </v>
      </c>
      <c r="F21" s="33"/>
      <c r="G21" s="33"/>
      <c r="H21" s="33"/>
      <c r="I21" s="104" t="s">
        <v>26</v>
      </c>
      <c r="J21" s="26" t="str">
        <f>IF('Rekapitulace stavby'!AN17="","",'Rekapitulace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56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56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104" t="s">
        <v>24</v>
      </c>
      <c r="J23" s="26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56" s="2" customFormat="1" ht="18" customHeight="1">
      <c r="A24" s="33"/>
      <c r="B24" s="34"/>
      <c r="C24" s="33"/>
      <c r="D24" s="33"/>
      <c r="E24" s="26" t="str">
        <f>IF('Rekapitulace stavby'!E20="","",'Rekapitulace stavby'!E20)</f>
        <v xml:space="preserve"> </v>
      </c>
      <c r="F24" s="33"/>
      <c r="G24" s="33"/>
      <c r="H24" s="33"/>
      <c r="I24" s="104" t="s">
        <v>26</v>
      </c>
      <c r="J24" s="26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56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56" s="2" customFormat="1" ht="12" customHeight="1">
      <c r="A26" s="33"/>
      <c r="B26" s="34"/>
      <c r="C26" s="33"/>
      <c r="D26" s="28" t="s">
        <v>32</v>
      </c>
      <c r="E26" s="33"/>
      <c r="F26" s="33"/>
      <c r="G26" s="33"/>
      <c r="H26" s="33"/>
      <c r="I26" s="10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56" s="8" customFormat="1" ht="16.5" customHeight="1">
      <c r="A27" s="105"/>
      <c r="B27" s="106"/>
      <c r="C27" s="105"/>
      <c r="D27" s="105"/>
      <c r="E27" s="270" t="s">
        <v>1</v>
      </c>
      <c r="F27" s="270"/>
      <c r="G27" s="270"/>
      <c r="H27" s="270"/>
      <c r="I27" s="107"/>
      <c r="J27" s="105"/>
      <c r="K27" s="105"/>
      <c r="L27" s="108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</row>
    <row r="28" spans="1:56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56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09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56" s="2" customFormat="1" ht="25.35" customHeight="1">
      <c r="A30" s="33"/>
      <c r="B30" s="34"/>
      <c r="C30" s="33"/>
      <c r="D30" s="110" t="s">
        <v>33</v>
      </c>
      <c r="E30" s="33"/>
      <c r="F30" s="33"/>
      <c r="G30" s="33"/>
      <c r="H30" s="33"/>
      <c r="I30" s="103"/>
      <c r="J30" s="72">
        <f>ROUND(J127,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56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109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56" s="2" customFormat="1" ht="14.45" customHeight="1">
      <c r="A32" s="33"/>
      <c r="B32" s="34"/>
      <c r="C32" s="33"/>
      <c r="D32" s="33"/>
      <c r="E32" s="33"/>
      <c r="F32" s="37" t="s">
        <v>35</v>
      </c>
      <c r="G32" s="33"/>
      <c r="H32" s="33"/>
      <c r="I32" s="111" t="s">
        <v>34</v>
      </c>
      <c r="J32" s="37" t="s">
        <v>36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12" t="s">
        <v>37</v>
      </c>
      <c r="E33" s="28" t="s">
        <v>38</v>
      </c>
      <c r="F33" s="113">
        <f>ROUND((SUM(BE127:BE444)),  2)</f>
        <v>0</v>
      </c>
      <c r="G33" s="33"/>
      <c r="H33" s="33"/>
      <c r="I33" s="114">
        <v>0.21</v>
      </c>
      <c r="J33" s="113">
        <f>ROUND(((SUM(BE127:BE444))*I33),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39</v>
      </c>
      <c r="F34" s="113">
        <f>ROUND((SUM(BF127:BF444)),  2)</f>
        <v>0</v>
      </c>
      <c r="G34" s="33"/>
      <c r="H34" s="33"/>
      <c r="I34" s="114">
        <v>0.15</v>
      </c>
      <c r="J34" s="113">
        <f>ROUND(((SUM(BF127:BF444))*I34),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40</v>
      </c>
      <c r="F35" s="113">
        <f>ROUND((SUM(BG127:BG444)),  2)</f>
        <v>0</v>
      </c>
      <c r="G35" s="33"/>
      <c r="H35" s="33"/>
      <c r="I35" s="114">
        <v>0.21</v>
      </c>
      <c r="J35" s="113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41</v>
      </c>
      <c r="F36" s="113">
        <f>ROUND((SUM(BH127:BH444)),  2)</f>
        <v>0</v>
      </c>
      <c r="G36" s="33"/>
      <c r="H36" s="33"/>
      <c r="I36" s="114">
        <v>0.15</v>
      </c>
      <c r="J36" s="113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13">
        <f>ROUND((SUM(BI127:BI444)),  2)</f>
        <v>0</v>
      </c>
      <c r="G37" s="33"/>
      <c r="H37" s="33"/>
      <c r="I37" s="114">
        <v>0</v>
      </c>
      <c r="J37" s="113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10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5"/>
      <c r="D39" s="116" t="s">
        <v>43</v>
      </c>
      <c r="E39" s="61"/>
      <c r="F39" s="61"/>
      <c r="G39" s="117" t="s">
        <v>44</v>
      </c>
      <c r="H39" s="118" t="s">
        <v>45</v>
      </c>
      <c r="I39" s="119"/>
      <c r="J39" s="120">
        <f>SUM(J30:J37)</f>
        <v>0</v>
      </c>
      <c r="K39" s="121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10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I41" s="99"/>
      <c r="L41" s="21"/>
    </row>
    <row r="42" spans="1:31" s="1" customFormat="1" ht="14.45" customHeight="1">
      <c r="B42" s="21"/>
      <c r="I42" s="99"/>
      <c r="L42" s="21"/>
    </row>
    <row r="43" spans="1:31" s="1" customFormat="1" ht="14.45" customHeight="1">
      <c r="B43" s="21"/>
      <c r="I43" s="99"/>
      <c r="L43" s="21"/>
    </row>
    <row r="44" spans="1:31" s="1" customFormat="1" ht="14.45" customHeight="1">
      <c r="B44" s="21"/>
      <c r="I44" s="99"/>
      <c r="L44" s="21"/>
    </row>
    <row r="45" spans="1:31" s="1" customFormat="1" ht="14.45" customHeight="1">
      <c r="B45" s="21"/>
      <c r="I45" s="99"/>
      <c r="L45" s="21"/>
    </row>
    <row r="46" spans="1:31" s="1" customFormat="1" ht="14.45" customHeight="1">
      <c r="B46" s="21"/>
      <c r="I46" s="99"/>
      <c r="L46" s="21"/>
    </row>
    <row r="47" spans="1:31" s="1" customFormat="1" ht="14.45" customHeight="1">
      <c r="B47" s="21"/>
      <c r="I47" s="99"/>
      <c r="L47" s="21"/>
    </row>
    <row r="48" spans="1:31" s="1" customFormat="1" ht="14.45" customHeight="1">
      <c r="B48" s="21"/>
      <c r="I48" s="99"/>
      <c r="L48" s="21"/>
    </row>
    <row r="49" spans="1:31" s="1" customFormat="1" ht="14.45" customHeight="1">
      <c r="B49" s="21"/>
      <c r="I49" s="99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122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48</v>
      </c>
      <c r="E61" s="36"/>
      <c r="F61" s="123" t="s">
        <v>49</v>
      </c>
      <c r="G61" s="46" t="s">
        <v>48</v>
      </c>
      <c r="H61" s="36"/>
      <c r="I61" s="124"/>
      <c r="J61" s="125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126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48</v>
      </c>
      <c r="E76" s="36"/>
      <c r="F76" s="123" t="s">
        <v>49</v>
      </c>
      <c r="G76" s="46" t="s">
        <v>48</v>
      </c>
      <c r="H76" s="36"/>
      <c r="I76" s="124"/>
      <c r="J76" s="125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27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28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152</v>
      </c>
      <c r="D82" s="33"/>
      <c r="E82" s="33"/>
      <c r="F82" s="33"/>
      <c r="G82" s="33"/>
      <c r="H82" s="33"/>
      <c r="I82" s="10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10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3.25" customHeight="1">
      <c r="A85" s="33"/>
      <c r="B85" s="34"/>
      <c r="C85" s="33"/>
      <c r="D85" s="33"/>
      <c r="E85" s="282" t="str">
        <f>E7</f>
        <v>Obec Široký Důl - Výměna vodovodního řadu od VŠ Střítež - 02 Zásobní řady</v>
      </c>
      <c r="F85" s="283"/>
      <c r="G85" s="283"/>
      <c r="H85" s="283"/>
      <c r="I85" s="10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114</v>
      </c>
      <c r="D86" s="33"/>
      <c r="E86" s="33"/>
      <c r="F86" s="33"/>
      <c r="G86" s="33"/>
      <c r="H86" s="33"/>
      <c r="I86" s="10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39" t="str">
        <f>E9</f>
        <v>03 - Vodovodní řad S-2</v>
      </c>
      <c r="F87" s="284"/>
      <c r="G87" s="284"/>
      <c r="H87" s="284"/>
      <c r="I87" s="10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3"/>
      <c r="E89" s="33"/>
      <c r="F89" s="26" t="str">
        <f>F12</f>
        <v>Široký Důl</v>
      </c>
      <c r="G89" s="33"/>
      <c r="H89" s="33"/>
      <c r="I89" s="104" t="s">
        <v>22</v>
      </c>
      <c r="J89" s="56" t="str">
        <f>IF(J12="","",J12)</f>
        <v/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 xml:space="preserve"> </v>
      </c>
      <c r="G91" s="33"/>
      <c r="H91" s="33"/>
      <c r="I91" s="104" t="s">
        <v>29</v>
      </c>
      <c r="J91" s="31" t="str">
        <f>E21</f>
        <v xml:space="preserve"> 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104" t="s">
        <v>31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9" t="s">
        <v>153</v>
      </c>
      <c r="D94" s="115"/>
      <c r="E94" s="115"/>
      <c r="F94" s="115"/>
      <c r="G94" s="115"/>
      <c r="H94" s="115"/>
      <c r="I94" s="130"/>
      <c r="J94" s="131" t="s">
        <v>154</v>
      </c>
      <c r="K94" s="115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2" t="s">
        <v>155</v>
      </c>
      <c r="D96" s="33"/>
      <c r="E96" s="33"/>
      <c r="F96" s="33"/>
      <c r="G96" s="33"/>
      <c r="H96" s="33"/>
      <c r="I96" s="103"/>
      <c r="J96" s="72">
        <f>J127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156</v>
      </c>
    </row>
    <row r="97" spans="1:31" s="9" customFormat="1" ht="24.95" customHeight="1">
      <c r="B97" s="133"/>
      <c r="D97" s="134" t="s">
        <v>157</v>
      </c>
      <c r="E97" s="135"/>
      <c r="F97" s="135"/>
      <c r="G97" s="135"/>
      <c r="H97" s="135"/>
      <c r="I97" s="136"/>
      <c r="J97" s="137">
        <f>J128</f>
        <v>0</v>
      </c>
      <c r="L97" s="133"/>
    </row>
    <row r="98" spans="1:31" s="10" customFormat="1" ht="19.899999999999999" customHeight="1">
      <c r="B98" s="138"/>
      <c r="D98" s="139" t="s">
        <v>158</v>
      </c>
      <c r="E98" s="140"/>
      <c r="F98" s="140"/>
      <c r="G98" s="140"/>
      <c r="H98" s="140"/>
      <c r="I98" s="141"/>
      <c r="J98" s="142">
        <f>J129</f>
        <v>0</v>
      </c>
      <c r="L98" s="138"/>
    </row>
    <row r="99" spans="1:31" s="10" customFormat="1" ht="19.899999999999999" customHeight="1">
      <c r="B99" s="138"/>
      <c r="D99" s="139" t="s">
        <v>160</v>
      </c>
      <c r="E99" s="140"/>
      <c r="F99" s="140"/>
      <c r="G99" s="140"/>
      <c r="H99" s="140"/>
      <c r="I99" s="141"/>
      <c r="J99" s="142">
        <f>J270</f>
        <v>0</v>
      </c>
      <c r="L99" s="138"/>
    </row>
    <row r="100" spans="1:31" s="10" customFormat="1" ht="19.899999999999999" customHeight="1">
      <c r="B100" s="138"/>
      <c r="D100" s="139" t="s">
        <v>161</v>
      </c>
      <c r="E100" s="140"/>
      <c r="F100" s="140"/>
      <c r="G100" s="140"/>
      <c r="H100" s="140"/>
      <c r="I100" s="141"/>
      <c r="J100" s="142">
        <f>J275</f>
        <v>0</v>
      </c>
      <c r="L100" s="138"/>
    </row>
    <row r="101" spans="1:31" s="10" customFormat="1" ht="19.899999999999999" customHeight="1">
      <c r="B101" s="138"/>
      <c r="D101" s="139" t="s">
        <v>162</v>
      </c>
      <c r="E101" s="140"/>
      <c r="F101" s="140"/>
      <c r="G101" s="140"/>
      <c r="H101" s="140"/>
      <c r="I101" s="141"/>
      <c r="J101" s="142">
        <f>J285</f>
        <v>0</v>
      </c>
      <c r="L101" s="138"/>
    </row>
    <row r="102" spans="1:31" s="10" customFormat="1" ht="19.899999999999999" customHeight="1">
      <c r="B102" s="138"/>
      <c r="D102" s="139" t="s">
        <v>163</v>
      </c>
      <c r="E102" s="140"/>
      <c r="F102" s="140"/>
      <c r="G102" s="140"/>
      <c r="H102" s="140"/>
      <c r="I102" s="141"/>
      <c r="J102" s="142">
        <f>J289</f>
        <v>0</v>
      </c>
      <c r="L102" s="138"/>
    </row>
    <row r="103" spans="1:31" s="10" customFormat="1" ht="19.899999999999999" customHeight="1">
      <c r="B103" s="138"/>
      <c r="D103" s="139" t="s">
        <v>165</v>
      </c>
      <c r="E103" s="140"/>
      <c r="F103" s="140"/>
      <c r="G103" s="140"/>
      <c r="H103" s="140"/>
      <c r="I103" s="141"/>
      <c r="J103" s="142">
        <f>J422</f>
        <v>0</v>
      </c>
      <c r="L103" s="138"/>
    </row>
    <row r="104" spans="1:31" s="10" customFormat="1" ht="19.899999999999999" customHeight="1">
      <c r="B104" s="138"/>
      <c r="D104" s="139" t="s">
        <v>166</v>
      </c>
      <c r="E104" s="140"/>
      <c r="F104" s="140"/>
      <c r="G104" s="140"/>
      <c r="H104" s="140"/>
      <c r="I104" s="141"/>
      <c r="J104" s="142">
        <f>J425</f>
        <v>0</v>
      </c>
      <c r="L104" s="138"/>
    </row>
    <row r="105" spans="1:31" s="10" customFormat="1" ht="19.899999999999999" customHeight="1">
      <c r="B105" s="138"/>
      <c r="D105" s="139" t="s">
        <v>167</v>
      </c>
      <c r="E105" s="140"/>
      <c r="F105" s="140"/>
      <c r="G105" s="140"/>
      <c r="H105" s="140"/>
      <c r="I105" s="141"/>
      <c r="J105" s="142">
        <f>J432</f>
        <v>0</v>
      </c>
      <c r="L105" s="138"/>
    </row>
    <row r="106" spans="1:31" s="9" customFormat="1" ht="24.95" customHeight="1">
      <c r="B106" s="133"/>
      <c r="D106" s="134" t="s">
        <v>168</v>
      </c>
      <c r="E106" s="135"/>
      <c r="F106" s="135"/>
      <c r="G106" s="135"/>
      <c r="H106" s="135"/>
      <c r="I106" s="136"/>
      <c r="J106" s="137">
        <f>J435</f>
        <v>0</v>
      </c>
      <c r="L106" s="133"/>
    </row>
    <row r="107" spans="1:31" s="10" customFormat="1" ht="19.899999999999999" customHeight="1">
      <c r="B107" s="138"/>
      <c r="D107" s="139" t="s">
        <v>169</v>
      </c>
      <c r="E107" s="140"/>
      <c r="F107" s="140"/>
      <c r="G107" s="140"/>
      <c r="H107" s="140"/>
      <c r="I107" s="141"/>
      <c r="J107" s="142">
        <f>J436</f>
        <v>0</v>
      </c>
      <c r="L107" s="138"/>
    </row>
    <row r="108" spans="1:31" s="2" customFormat="1" ht="21.75" customHeight="1">
      <c r="A108" s="33"/>
      <c r="B108" s="34"/>
      <c r="C108" s="33"/>
      <c r="D108" s="33"/>
      <c r="E108" s="33"/>
      <c r="F108" s="33"/>
      <c r="G108" s="33"/>
      <c r="H108" s="33"/>
      <c r="I108" s="103"/>
      <c r="J108" s="33"/>
      <c r="K108" s="33"/>
      <c r="L108" s="4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6.95" customHeight="1">
      <c r="A109" s="33"/>
      <c r="B109" s="48"/>
      <c r="C109" s="49"/>
      <c r="D109" s="49"/>
      <c r="E109" s="49"/>
      <c r="F109" s="49"/>
      <c r="G109" s="49"/>
      <c r="H109" s="49"/>
      <c r="I109" s="127"/>
      <c r="J109" s="49"/>
      <c r="K109" s="49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pans="1:63" s="2" customFormat="1" ht="6.95" customHeight="1">
      <c r="A113" s="33"/>
      <c r="B113" s="50"/>
      <c r="C113" s="51"/>
      <c r="D113" s="51"/>
      <c r="E113" s="51"/>
      <c r="F113" s="51"/>
      <c r="G113" s="51"/>
      <c r="H113" s="51"/>
      <c r="I113" s="128"/>
      <c r="J113" s="51"/>
      <c r="K113" s="51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24.95" customHeight="1">
      <c r="A114" s="33"/>
      <c r="B114" s="34"/>
      <c r="C114" s="22" t="s">
        <v>170</v>
      </c>
      <c r="D114" s="33"/>
      <c r="E114" s="33"/>
      <c r="F114" s="33"/>
      <c r="G114" s="33"/>
      <c r="H114" s="33"/>
      <c r="I114" s="10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6.95" customHeight="1">
      <c r="A115" s="33"/>
      <c r="B115" s="34"/>
      <c r="C115" s="33"/>
      <c r="D115" s="33"/>
      <c r="E115" s="33"/>
      <c r="F115" s="33"/>
      <c r="G115" s="33"/>
      <c r="H115" s="33"/>
      <c r="I115" s="10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2" customHeight="1">
      <c r="A116" s="33"/>
      <c r="B116" s="34"/>
      <c r="C116" s="28" t="s">
        <v>16</v>
      </c>
      <c r="D116" s="33"/>
      <c r="E116" s="33"/>
      <c r="F116" s="33"/>
      <c r="G116" s="33"/>
      <c r="H116" s="33"/>
      <c r="I116" s="10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23.25" customHeight="1">
      <c r="A117" s="33"/>
      <c r="B117" s="34"/>
      <c r="C117" s="33"/>
      <c r="D117" s="33"/>
      <c r="E117" s="282" t="str">
        <f>E7</f>
        <v>Obec Široký Důl - Výměna vodovodního řadu od VŠ Střítež - 02 Zásobní řady</v>
      </c>
      <c r="F117" s="283"/>
      <c r="G117" s="283"/>
      <c r="H117" s="283"/>
      <c r="I117" s="10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2" customHeight="1">
      <c r="A118" s="33"/>
      <c r="B118" s="34"/>
      <c r="C118" s="28" t="s">
        <v>114</v>
      </c>
      <c r="D118" s="33"/>
      <c r="E118" s="33"/>
      <c r="F118" s="33"/>
      <c r="G118" s="33"/>
      <c r="H118" s="33"/>
      <c r="I118" s="10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6.5" customHeight="1">
      <c r="A119" s="33"/>
      <c r="B119" s="34"/>
      <c r="C119" s="33"/>
      <c r="D119" s="33"/>
      <c r="E119" s="239" t="str">
        <f>E9</f>
        <v>03 - Vodovodní řad S-2</v>
      </c>
      <c r="F119" s="284"/>
      <c r="G119" s="284"/>
      <c r="H119" s="284"/>
      <c r="I119" s="103"/>
      <c r="J119" s="33"/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10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12" customHeight="1">
      <c r="A121" s="33"/>
      <c r="B121" s="34"/>
      <c r="C121" s="28" t="s">
        <v>20</v>
      </c>
      <c r="D121" s="33"/>
      <c r="E121" s="33"/>
      <c r="F121" s="26" t="str">
        <f>F12</f>
        <v>Široký Důl</v>
      </c>
      <c r="G121" s="33"/>
      <c r="H121" s="33"/>
      <c r="I121" s="104" t="s">
        <v>22</v>
      </c>
      <c r="J121" s="56" t="str">
        <f>IF(J12="","",J12)</f>
        <v/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103"/>
      <c r="J122" s="33"/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" customHeight="1">
      <c r="A123" s="33"/>
      <c r="B123" s="34"/>
      <c r="C123" s="28" t="s">
        <v>23</v>
      </c>
      <c r="D123" s="33"/>
      <c r="E123" s="33"/>
      <c r="F123" s="26" t="str">
        <f>E15</f>
        <v xml:space="preserve"> </v>
      </c>
      <c r="G123" s="33"/>
      <c r="H123" s="33"/>
      <c r="I123" s="104" t="s">
        <v>29</v>
      </c>
      <c r="J123" s="31" t="str">
        <f>E21</f>
        <v xml:space="preserve"> </v>
      </c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>
      <c r="A124" s="33"/>
      <c r="B124" s="34"/>
      <c r="C124" s="28" t="s">
        <v>27</v>
      </c>
      <c r="D124" s="33"/>
      <c r="E124" s="33"/>
      <c r="F124" s="26" t="str">
        <f>IF(E18="","",E18)</f>
        <v>Vyplň údaj</v>
      </c>
      <c r="G124" s="33"/>
      <c r="H124" s="33"/>
      <c r="I124" s="104" t="s">
        <v>31</v>
      </c>
      <c r="J124" s="31" t="str">
        <f>E24</f>
        <v xml:space="preserve"> </v>
      </c>
      <c r="K124" s="33"/>
      <c r="L124" s="4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0.35" customHeight="1">
      <c r="A125" s="33"/>
      <c r="B125" s="34"/>
      <c r="C125" s="33"/>
      <c r="D125" s="33"/>
      <c r="E125" s="33"/>
      <c r="F125" s="33"/>
      <c r="G125" s="33"/>
      <c r="H125" s="33"/>
      <c r="I125" s="103"/>
      <c r="J125" s="33"/>
      <c r="K125" s="33"/>
      <c r="L125" s="4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11" customFormat="1" ht="29.25" customHeight="1">
      <c r="A126" s="143"/>
      <c r="B126" s="144"/>
      <c r="C126" s="145" t="s">
        <v>171</v>
      </c>
      <c r="D126" s="146" t="s">
        <v>58</v>
      </c>
      <c r="E126" s="146" t="s">
        <v>54</v>
      </c>
      <c r="F126" s="146" t="s">
        <v>55</v>
      </c>
      <c r="G126" s="146" t="s">
        <v>172</v>
      </c>
      <c r="H126" s="146" t="s">
        <v>173</v>
      </c>
      <c r="I126" s="147" t="s">
        <v>174</v>
      </c>
      <c r="J126" s="146" t="s">
        <v>154</v>
      </c>
      <c r="K126" s="148" t="s">
        <v>175</v>
      </c>
      <c r="L126" s="149"/>
      <c r="M126" s="63" t="s">
        <v>1</v>
      </c>
      <c r="N126" s="64" t="s">
        <v>37</v>
      </c>
      <c r="O126" s="64" t="s">
        <v>176</v>
      </c>
      <c r="P126" s="64" t="s">
        <v>177</v>
      </c>
      <c r="Q126" s="64" t="s">
        <v>178</v>
      </c>
      <c r="R126" s="64" t="s">
        <v>179</v>
      </c>
      <c r="S126" s="64" t="s">
        <v>180</v>
      </c>
      <c r="T126" s="65" t="s">
        <v>181</v>
      </c>
      <c r="U126" s="143"/>
      <c r="V126" s="143"/>
      <c r="W126" s="143"/>
      <c r="X126" s="143"/>
      <c r="Y126" s="143"/>
      <c r="Z126" s="143"/>
      <c r="AA126" s="143"/>
      <c r="AB126" s="143"/>
      <c r="AC126" s="143"/>
      <c r="AD126" s="143"/>
      <c r="AE126" s="143"/>
    </row>
    <row r="127" spans="1:63" s="2" customFormat="1" ht="22.9" customHeight="1">
      <c r="A127" s="33"/>
      <c r="B127" s="34"/>
      <c r="C127" s="70" t="s">
        <v>182</v>
      </c>
      <c r="D127" s="33"/>
      <c r="E127" s="33"/>
      <c r="F127" s="33"/>
      <c r="G127" s="33"/>
      <c r="H127" s="33"/>
      <c r="I127" s="103"/>
      <c r="J127" s="150">
        <f>BK127</f>
        <v>0</v>
      </c>
      <c r="K127" s="33"/>
      <c r="L127" s="34"/>
      <c r="M127" s="66"/>
      <c r="N127" s="57"/>
      <c r="O127" s="67"/>
      <c r="P127" s="151">
        <f>P128+P435</f>
        <v>0</v>
      </c>
      <c r="Q127" s="67"/>
      <c r="R127" s="151">
        <f>R128+R435</f>
        <v>6.4009107599999995</v>
      </c>
      <c r="S127" s="67"/>
      <c r="T127" s="152">
        <f>T128+T435</f>
        <v>2.1025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8" t="s">
        <v>72</v>
      </c>
      <c r="AU127" s="18" t="s">
        <v>156</v>
      </c>
      <c r="BK127" s="153">
        <f>BK128+BK435</f>
        <v>0</v>
      </c>
    </row>
    <row r="128" spans="1:63" s="12" customFormat="1" ht="25.9" customHeight="1">
      <c r="B128" s="154"/>
      <c r="D128" s="155" t="s">
        <v>72</v>
      </c>
      <c r="E128" s="156" t="s">
        <v>183</v>
      </c>
      <c r="F128" s="156" t="s">
        <v>184</v>
      </c>
      <c r="I128" s="157"/>
      <c r="J128" s="158">
        <f>BK128</f>
        <v>0</v>
      </c>
      <c r="L128" s="154"/>
      <c r="M128" s="159"/>
      <c r="N128" s="160"/>
      <c r="O128" s="160"/>
      <c r="P128" s="161">
        <f>P129+P270+P275+P285+P289+P422+P425+P432</f>
        <v>0</v>
      </c>
      <c r="Q128" s="160"/>
      <c r="R128" s="161">
        <f>R129+R270+R275+R285+R289+R422+R425+R432</f>
        <v>6.4007957599999994</v>
      </c>
      <c r="S128" s="160"/>
      <c r="T128" s="162">
        <f>T129+T270+T275+T285+T289+T422+T425+T432</f>
        <v>2.1025</v>
      </c>
      <c r="AR128" s="155" t="s">
        <v>80</v>
      </c>
      <c r="AT128" s="163" t="s">
        <v>72</v>
      </c>
      <c r="AU128" s="163" t="s">
        <v>73</v>
      </c>
      <c r="AY128" s="155" t="s">
        <v>185</v>
      </c>
      <c r="BK128" s="164">
        <f>BK129+BK270+BK275+BK285+BK289+BK422+BK425+BK432</f>
        <v>0</v>
      </c>
    </row>
    <row r="129" spans="1:65" s="12" customFormat="1" ht="22.9" customHeight="1">
      <c r="B129" s="154"/>
      <c r="D129" s="155" t="s">
        <v>72</v>
      </c>
      <c r="E129" s="165" t="s">
        <v>80</v>
      </c>
      <c r="F129" s="165" t="s">
        <v>186</v>
      </c>
      <c r="I129" s="157"/>
      <c r="J129" s="166">
        <f>BK129</f>
        <v>0</v>
      </c>
      <c r="L129" s="154"/>
      <c r="M129" s="159"/>
      <c r="N129" s="160"/>
      <c r="O129" s="160"/>
      <c r="P129" s="161">
        <f>SUM(P130:P269)</f>
        <v>0</v>
      </c>
      <c r="Q129" s="160"/>
      <c r="R129" s="161">
        <f>SUM(R130:R269)</f>
        <v>0.2852037</v>
      </c>
      <c r="S129" s="160"/>
      <c r="T129" s="162">
        <f>SUM(T130:T269)</f>
        <v>2.1025</v>
      </c>
      <c r="AR129" s="155" t="s">
        <v>80</v>
      </c>
      <c r="AT129" s="163" t="s">
        <v>72</v>
      </c>
      <c r="AU129" s="163" t="s">
        <v>80</v>
      </c>
      <c r="AY129" s="155" t="s">
        <v>185</v>
      </c>
      <c r="BK129" s="164">
        <f>SUM(BK130:BK269)</f>
        <v>0</v>
      </c>
    </row>
    <row r="130" spans="1:65" s="2" customFormat="1" ht="21.75" customHeight="1">
      <c r="A130" s="33"/>
      <c r="B130" s="167"/>
      <c r="C130" s="168" t="s">
        <v>80</v>
      </c>
      <c r="D130" s="168" t="s">
        <v>187</v>
      </c>
      <c r="E130" s="169" t="s">
        <v>197</v>
      </c>
      <c r="F130" s="170" t="s">
        <v>198</v>
      </c>
      <c r="G130" s="171" t="s">
        <v>190</v>
      </c>
      <c r="H130" s="172">
        <v>7.25</v>
      </c>
      <c r="I130" s="173"/>
      <c r="J130" s="174">
        <f>ROUND(I130*H130,2)</f>
        <v>0</v>
      </c>
      <c r="K130" s="170" t="s">
        <v>191</v>
      </c>
      <c r="L130" s="34"/>
      <c r="M130" s="175" t="s">
        <v>1</v>
      </c>
      <c r="N130" s="176" t="s">
        <v>38</v>
      </c>
      <c r="O130" s="59"/>
      <c r="P130" s="177">
        <f>O130*H130</f>
        <v>0</v>
      </c>
      <c r="Q130" s="177">
        <v>0</v>
      </c>
      <c r="R130" s="177">
        <f>Q130*H130</f>
        <v>0</v>
      </c>
      <c r="S130" s="177">
        <v>0.28999999999999998</v>
      </c>
      <c r="T130" s="178">
        <f>S130*H130</f>
        <v>2.1025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79" t="s">
        <v>192</v>
      </c>
      <c r="AT130" s="179" t="s">
        <v>187</v>
      </c>
      <c r="AU130" s="179" t="s">
        <v>82</v>
      </c>
      <c r="AY130" s="18" t="s">
        <v>185</v>
      </c>
      <c r="BE130" s="180">
        <f>IF(N130="základní",J130,0)</f>
        <v>0</v>
      </c>
      <c r="BF130" s="180">
        <f>IF(N130="snížená",J130,0)</f>
        <v>0</v>
      </c>
      <c r="BG130" s="180">
        <f>IF(N130="zákl. přenesená",J130,0)</f>
        <v>0</v>
      </c>
      <c r="BH130" s="180">
        <f>IF(N130="sníž. přenesená",J130,0)</f>
        <v>0</v>
      </c>
      <c r="BI130" s="180">
        <f>IF(N130="nulová",J130,0)</f>
        <v>0</v>
      </c>
      <c r="BJ130" s="18" t="s">
        <v>80</v>
      </c>
      <c r="BK130" s="180">
        <f>ROUND(I130*H130,2)</f>
        <v>0</v>
      </c>
      <c r="BL130" s="18" t="s">
        <v>192</v>
      </c>
      <c r="BM130" s="179" t="s">
        <v>199</v>
      </c>
    </row>
    <row r="131" spans="1:65" s="13" customFormat="1" ht="11.25">
      <c r="B131" s="181"/>
      <c r="D131" s="182" t="s">
        <v>194</v>
      </c>
      <c r="E131" s="183" t="s">
        <v>1</v>
      </c>
      <c r="F131" s="184" t="s">
        <v>200</v>
      </c>
      <c r="H131" s="183" t="s">
        <v>1</v>
      </c>
      <c r="I131" s="185"/>
      <c r="L131" s="181"/>
      <c r="M131" s="186"/>
      <c r="N131" s="187"/>
      <c r="O131" s="187"/>
      <c r="P131" s="187"/>
      <c r="Q131" s="187"/>
      <c r="R131" s="187"/>
      <c r="S131" s="187"/>
      <c r="T131" s="188"/>
      <c r="AT131" s="183" t="s">
        <v>194</v>
      </c>
      <c r="AU131" s="183" t="s">
        <v>82</v>
      </c>
      <c r="AV131" s="13" t="s">
        <v>80</v>
      </c>
      <c r="AW131" s="13" t="s">
        <v>30</v>
      </c>
      <c r="AX131" s="13" t="s">
        <v>73</v>
      </c>
      <c r="AY131" s="183" t="s">
        <v>185</v>
      </c>
    </row>
    <row r="132" spans="1:65" s="14" customFormat="1" ht="11.25">
      <c r="B132" s="189"/>
      <c r="D132" s="182" t="s">
        <v>194</v>
      </c>
      <c r="E132" s="190" t="s">
        <v>1</v>
      </c>
      <c r="F132" s="191" t="s">
        <v>1467</v>
      </c>
      <c r="H132" s="192">
        <v>7.25</v>
      </c>
      <c r="I132" s="193"/>
      <c r="L132" s="189"/>
      <c r="M132" s="194"/>
      <c r="N132" s="195"/>
      <c r="O132" s="195"/>
      <c r="P132" s="195"/>
      <c r="Q132" s="195"/>
      <c r="R132" s="195"/>
      <c r="S132" s="195"/>
      <c r="T132" s="196"/>
      <c r="AT132" s="190" t="s">
        <v>194</v>
      </c>
      <c r="AU132" s="190" t="s">
        <v>82</v>
      </c>
      <c r="AV132" s="14" t="s">
        <v>82</v>
      </c>
      <c r="AW132" s="14" t="s">
        <v>30</v>
      </c>
      <c r="AX132" s="14" t="s">
        <v>80</v>
      </c>
      <c r="AY132" s="190" t="s">
        <v>185</v>
      </c>
    </row>
    <row r="133" spans="1:65" s="2" customFormat="1" ht="21.75" customHeight="1">
      <c r="A133" s="33"/>
      <c r="B133" s="167"/>
      <c r="C133" s="168" t="s">
        <v>82</v>
      </c>
      <c r="D133" s="168" t="s">
        <v>187</v>
      </c>
      <c r="E133" s="169" t="s">
        <v>223</v>
      </c>
      <c r="F133" s="170" t="s">
        <v>224</v>
      </c>
      <c r="G133" s="171" t="s">
        <v>225</v>
      </c>
      <c r="H133" s="172">
        <v>26</v>
      </c>
      <c r="I133" s="173"/>
      <c r="J133" s="174">
        <f>ROUND(I133*H133,2)</f>
        <v>0</v>
      </c>
      <c r="K133" s="170" t="s">
        <v>191</v>
      </c>
      <c r="L133" s="34"/>
      <c r="M133" s="175" t="s">
        <v>1</v>
      </c>
      <c r="N133" s="176" t="s">
        <v>38</v>
      </c>
      <c r="O133" s="59"/>
      <c r="P133" s="177">
        <f>O133*H133</f>
        <v>0</v>
      </c>
      <c r="Q133" s="177">
        <v>0</v>
      </c>
      <c r="R133" s="177">
        <f>Q133*H133</f>
        <v>0</v>
      </c>
      <c r="S133" s="177">
        <v>0</v>
      </c>
      <c r="T133" s="178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79" t="s">
        <v>192</v>
      </c>
      <c r="AT133" s="179" t="s">
        <v>187</v>
      </c>
      <c r="AU133" s="179" t="s">
        <v>82</v>
      </c>
      <c r="AY133" s="18" t="s">
        <v>185</v>
      </c>
      <c r="BE133" s="180">
        <f>IF(N133="základní",J133,0)</f>
        <v>0</v>
      </c>
      <c r="BF133" s="180">
        <f>IF(N133="snížená",J133,0)</f>
        <v>0</v>
      </c>
      <c r="BG133" s="180">
        <f>IF(N133="zákl. přenesená",J133,0)</f>
        <v>0</v>
      </c>
      <c r="BH133" s="180">
        <f>IF(N133="sníž. přenesená",J133,0)</f>
        <v>0</v>
      </c>
      <c r="BI133" s="180">
        <f>IF(N133="nulová",J133,0)</f>
        <v>0</v>
      </c>
      <c r="BJ133" s="18" t="s">
        <v>80</v>
      </c>
      <c r="BK133" s="180">
        <f>ROUND(I133*H133,2)</f>
        <v>0</v>
      </c>
      <c r="BL133" s="18" t="s">
        <v>192</v>
      </c>
      <c r="BM133" s="179" t="s">
        <v>226</v>
      </c>
    </row>
    <row r="134" spans="1:65" s="13" customFormat="1" ht="11.25">
      <c r="B134" s="181"/>
      <c r="D134" s="182" t="s">
        <v>194</v>
      </c>
      <c r="E134" s="183" t="s">
        <v>1</v>
      </c>
      <c r="F134" s="184" t="s">
        <v>227</v>
      </c>
      <c r="H134" s="183" t="s">
        <v>1</v>
      </c>
      <c r="I134" s="185"/>
      <c r="L134" s="181"/>
      <c r="M134" s="186"/>
      <c r="N134" s="187"/>
      <c r="O134" s="187"/>
      <c r="P134" s="187"/>
      <c r="Q134" s="187"/>
      <c r="R134" s="187"/>
      <c r="S134" s="187"/>
      <c r="T134" s="188"/>
      <c r="AT134" s="183" t="s">
        <v>194</v>
      </c>
      <c r="AU134" s="183" t="s">
        <v>82</v>
      </c>
      <c r="AV134" s="13" t="s">
        <v>80</v>
      </c>
      <c r="AW134" s="13" t="s">
        <v>30</v>
      </c>
      <c r="AX134" s="13" t="s">
        <v>73</v>
      </c>
      <c r="AY134" s="183" t="s">
        <v>185</v>
      </c>
    </row>
    <row r="135" spans="1:65" s="14" customFormat="1" ht="11.25">
      <c r="B135" s="189"/>
      <c r="D135" s="182" t="s">
        <v>194</v>
      </c>
      <c r="E135" s="190" t="s">
        <v>1</v>
      </c>
      <c r="F135" s="191" t="s">
        <v>352</v>
      </c>
      <c r="H135" s="192">
        <v>26</v>
      </c>
      <c r="I135" s="193"/>
      <c r="L135" s="189"/>
      <c r="M135" s="194"/>
      <c r="N135" s="195"/>
      <c r="O135" s="195"/>
      <c r="P135" s="195"/>
      <c r="Q135" s="195"/>
      <c r="R135" s="195"/>
      <c r="S135" s="195"/>
      <c r="T135" s="196"/>
      <c r="AT135" s="190" t="s">
        <v>194</v>
      </c>
      <c r="AU135" s="190" t="s">
        <v>82</v>
      </c>
      <c r="AV135" s="14" t="s">
        <v>82</v>
      </c>
      <c r="AW135" s="14" t="s">
        <v>30</v>
      </c>
      <c r="AX135" s="14" t="s">
        <v>80</v>
      </c>
      <c r="AY135" s="190" t="s">
        <v>185</v>
      </c>
    </row>
    <row r="136" spans="1:65" s="2" customFormat="1" ht="21.75" customHeight="1">
      <c r="A136" s="33"/>
      <c r="B136" s="167"/>
      <c r="C136" s="168" t="s">
        <v>202</v>
      </c>
      <c r="D136" s="168" t="s">
        <v>187</v>
      </c>
      <c r="E136" s="169" t="s">
        <v>231</v>
      </c>
      <c r="F136" s="170" t="s">
        <v>232</v>
      </c>
      <c r="G136" s="171" t="s">
        <v>233</v>
      </c>
      <c r="H136" s="172">
        <v>2.6</v>
      </c>
      <c r="I136" s="173"/>
      <c r="J136" s="174">
        <f>ROUND(I136*H136,2)</f>
        <v>0</v>
      </c>
      <c r="K136" s="170" t="s">
        <v>191</v>
      </c>
      <c r="L136" s="34"/>
      <c r="M136" s="175" t="s">
        <v>1</v>
      </c>
      <c r="N136" s="176" t="s">
        <v>38</v>
      </c>
      <c r="O136" s="59"/>
      <c r="P136" s="177">
        <f>O136*H136</f>
        <v>0</v>
      </c>
      <c r="Q136" s="177">
        <v>0</v>
      </c>
      <c r="R136" s="177">
        <f>Q136*H136</f>
        <v>0</v>
      </c>
      <c r="S136" s="177">
        <v>0</v>
      </c>
      <c r="T136" s="178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79" t="s">
        <v>192</v>
      </c>
      <c r="AT136" s="179" t="s">
        <v>187</v>
      </c>
      <c r="AU136" s="179" t="s">
        <v>82</v>
      </c>
      <c r="AY136" s="18" t="s">
        <v>185</v>
      </c>
      <c r="BE136" s="180">
        <f>IF(N136="základní",J136,0)</f>
        <v>0</v>
      </c>
      <c r="BF136" s="180">
        <f>IF(N136="snížená",J136,0)</f>
        <v>0</v>
      </c>
      <c r="BG136" s="180">
        <f>IF(N136="zákl. přenesená",J136,0)</f>
        <v>0</v>
      </c>
      <c r="BH136" s="180">
        <f>IF(N136="sníž. přenesená",J136,0)</f>
        <v>0</v>
      </c>
      <c r="BI136" s="180">
        <f>IF(N136="nulová",J136,0)</f>
        <v>0</v>
      </c>
      <c r="BJ136" s="18" t="s">
        <v>80</v>
      </c>
      <c r="BK136" s="180">
        <f>ROUND(I136*H136,2)</f>
        <v>0</v>
      </c>
      <c r="BL136" s="18" t="s">
        <v>192</v>
      </c>
      <c r="BM136" s="179" t="s">
        <v>234</v>
      </c>
    </row>
    <row r="137" spans="1:65" s="13" customFormat="1" ht="11.25">
      <c r="B137" s="181"/>
      <c r="D137" s="182" t="s">
        <v>194</v>
      </c>
      <c r="E137" s="183" t="s">
        <v>1</v>
      </c>
      <c r="F137" s="184" t="s">
        <v>235</v>
      </c>
      <c r="H137" s="183" t="s">
        <v>1</v>
      </c>
      <c r="I137" s="185"/>
      <c r="L137" s="181"/>
      <c r="M137" s="186"/>
      <c r="N137" s="187"/>
      <c r="O137" s="187"/>
      <c r="P137" s="187"/>
      <c r="Q137" s="187"/>
      <c r="R137" s="187"/>
      <c r="S137" s="187"/>
      <c r="T137" s="188"/>
      <c r="AT137" s="183" t="s">
        <v>194</v>
      </c>
      <c r="AU137" s="183" t="s">
        <v>82</v>
      </c>
      <c r="AV137" s="13" t="s">
        <v>80</v>
      </c>
      <c r="AW137" s="13" t="s">
        <v>30</v>
      </c>
      <c r="AX137" s="13" t="s">
        <v>73</v>
      </c>
      <c r="AY137" s="183" t="s">
        <v>185</v>
      </c>
    </row>
    <row r="138" spans="1:65" s="14" customFormat="1" ht="11.25">
      <c r="B138" s="189"/>
      <c r="D138" s="182" t="s">
        <v>194</v>
      </c>
      <c r="E138" s="190" t="s">
        <v>1</v>
      </c>
      <c r="F138" s="191" t="s">
        <v>1468</v>
      </c>
      <c r="H138" s="192">
        <v>2.6</v>
      </c>
      <c r="I138" s="193"/>
      <c r="L138" s="189"/>
      <c r="M138" s="194"/>
      <c r="N138" s="195"/>
      <c r="O138" s="195"/>
      <c r="P138" s="195"/>
      <c r="Q138" s="195"/>
      <c r="R138" s="195"/>
      <c r="S138" s="195"/>
      <c r="T138" s="196"/>
      <c r="AT138" s="190" t="s">
        <v>194</v>
      </c>
      <c r="AU138" s="190" t="s">
        <v>82</v>
      </c>
      <c r="AV138" s="14" t="s">
        <v>82</v>
      </c>
      <c r="AW138" s="14" t="s">
        <v>30</v>
      </c>
      <c r="AX138" s="14" t="s">
        <v>80</v>
      </c>
      <c r="AY138" s="190" t="s">
        <v>185</v>
      </c>
    </row>
    <row r="139" spans="1:65" s="2" customFormat="1" ht="21.75" customHeight="1">
      <c r="A139" s="33"/>
      <c r="B139" s="167"/>
      <c r="C139" s="168" t="s">
        <v>192</v>
      </c>
      <c r="D139" s="168" t="s">
        <v>187</v>
      </c>
      <c r="E139" s="169" t="s">
        <v>239</v>
      </c>
      <c r="F139" s="170" t="s">
        <v>240</v>
      </c>
      <c r="G139" s="171" t="s">
        <v>220</v>
      </c>
      <c r="H139" s="172">
        <v>3</v>
      </c>
      <c r="I139" s="173"/>
      <c r="J139" s="174">
        <f>ROUND(I139*H139,2)</f>
        <v>0</v>
      </c>
      <c r="K139" s="170" t="s">
        <v>191</v>
      </c>
      <c r="L139" s="34"/>
      <c r="M139" s="175" t="s">
        <v>1</v>
      </c>
      <c r="N139" s="176" t="s">
        <v>38</v>
      </c>
      <c r="O139" s="59"/>
      <c r="P139" s="177">
        <f>O139*H139</f>
        <v>0</v>
      </c>
      <c r="Q139" s="177">
        <v>8.6800000000000002E-3</v>
      </c>
      <c r="R139" s="177">
        <f>Q139*H139</f>
        <v>2.6040000000000001E-2</v>
      </c>
      <c r="S139" s="177">
        <v>0</v>
      </c>
      <c r="T139" s="178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79" t="s">
        <v>192</v>
      </c>
      <c r="AT139" s="179" t="s">
        <v>187</v>
      </c>
      <c r="AU139" s="179" t="s">
        <v>82</v>
      </c>
      <c r="AY139" s="18" t="s">
        <v>185</v>
      </c>
      <c r="BE139" s="180">
        <f>IF(N139="základní",J139,0)</f>
        <v>0</v>
      </c>
      <c r="BF139" s="180">
        <f>IF(N139="snížená",J139,0)</f>
        <v>0</v>
      </c>
      <c r="BG139" s="180">
        <f>IF(N139="zákl. přenesená",J139,0)</f>
        <v>0</v>
      </c>
      <c r="BH139" s="180">
        <f>IF(N139="sníž. přenesená",J139,0)</f>
        <v>0</v>
      </c>
      <c r="BI139" s="180">
        <f>IF(N139="nulová",J139,0)</f>
        <v>0</v>
      </c>
      <c r="BJ139" s="18" t="s">
        <v>80</v>
      </c>
      <c r="BK139" s="180">
        <f>ROUND(I139*H139,2)</f>
        <v>0</v>
      </c>
      <c r="BL139" s="18" t="s">
        <v>192</v>
      </c>
      <c r="BM139" s="179" t="s">
        <v>241</v>
      </c>
    </row>
    <row r="140" spans="1:65" s="13" customFormat="1" ht="11.25">
      <c r="B140" s="181"/>
      <c r="D140" s="182" t="s">
        <v>194</v>
      </c>
      <c r="E140" s="183" t="s">
        <v>1</v>
      </c>
      <c r="F140" s="184" t="s">
        <v>227</v>
      </c>
      <c r="H140" s="183" t="s">
        <v>1</v>
      </c>
      <c r="I140" s="185"/>
      <c r="L140" s="181"/>
      <c r="M140" s="186"/>
      <c r="N140" s="187"/>
      <c r="O140" s="187"/>
      <c r="P140" s="187"/>
      <c r="Q140" s="187"/>
      <c r="R140" s="187"/>
      <c r="S140" s="187"/>
      <c r="T140" s="188"/>
      <c r="AT140" s="183" t="s">
        <v>194</v>
      </c>
      <c r="AU140" s="183" t="s">
        <v>82</v>
      </c>
      <c r="AV140" s="13" t="s">
        <v>80</v>
      </c>
      <c r="AW140" s="13" t="s">
        <v>30</v>
      </c>
      <c r="AX140" s="13" t="s">
        <v>73</v>
      </c>
      <c r="AY140" s="183" t="s">
        <v>185</v>
      </c>
    </row>
    <row r="141" spans="1:65" s="14" customFormat="1" ht="11.25">
      <c r="B141" s="189"/>
      <c r="D141" s="182" t="s">
        <v>194</v>
      </c>
      <c r="E141" s="190" t="s">
        <v>1</v>
      </c>
      <c r="F141" s="191" t="s">
        <v>1469</v>
      </c>
      <c r="H141" s="192">
        <v>3</v>
      </c>
      <c r="I141" s="193"/>
      <c r="L141" s="189"/>
      <c r="M141" s="194"/>
      <c r="N141" s="195"/>
      <c r="O141" s="195"/>
      <c r="P141" s="195"/>
      <c r="Q141" s="195"/>
      <c r="R141" s="195"/>
      <c r="S141" s="195"/>
      <c r="T141" s="196"/>
      <c r="AT141" s="190" t="s">
        <v>194</v>
      </c>
      <c r="AU141" s="190" t="s">
        <v>82</v>
      </c>
      <c r="AV141" s="14" t="s">
        <v>82</v>
      </c>
      <c r="AW141" s="14" t="s">
        <v>30</v>
      </c>
      <c r="AX141" s="14" t="s">
        <v>80</v>
      </c>
      <c r="AY141" s="190" t="s">
        <v>185</v>
      </c>
    </row>
    <row r="142" spans="1:65" s="2" customFormat="1" ht="16.5" customHeight="1">
      <c r="A142" s="33"/>
      <c r="B142" s="167"/>
      <c r="C142" s="168" t="s">
        <v>104</v>
      </c>
      <c r="D142" s="168" t="s">
        <v>187</v>
      </c>
      <c r="E142" s="169" t="s">
        <v>249</v>
      </c>
      <c r="F142" s="170" t="s">
        <v>250</v>
      </c>
      <c r="G142" s="171" t="s">
        <v>220</v>
      </c>
      <c r="H142" s="172">
        <v>1.5</v>
      </c>
      <c r="I142" s="173"/>
      <c r="J142" s="174">
        <f>ROUND(I142*H142,2)</f>
        <v>0</v>
      </c>
      <c r="K142" s="170" t="s">
        <v>191</v>
      </c>
      <c r="L142" s="34"/>
      <c r="M142" s="175" t="s">
        <v>1</v>
      </c>
      <c r="N142" s="176" t="s">
        <v>38</v>
      </c>
      <c r="O142" s="59"/>
      <c r="P142" s="177">
        <f>O142*H142</f>
        <v>0</v>
      </c>
      <c r="Q142" s="177">
        <v>8.6800000000000002E-3</v>
      </c>
      <c r="R142" s="177">
        <f>Q142*H142</f>
        <v>1.302E-2</v>
      </c>
      <c r="S142" s="177">
        <v>0</v>
      </c>
      <c r="T142" s="178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9" t="s">
        <v>192</v>
      </c>
      <c r="AT142" s="179" t="s">
        <v>187</v>
      </c>
      <c r="AU142" s="179" t="s">
        <v>82</v>
      </c>
      <c r="AY142" s="18" t="s">
        <v>185</v>
      </c>
      <c r="BE142" s="180">
        <f>IF(N142="základní",J142,0)</f>
        <v>0</v>
      </c>
      <c r="BF142" s="180">
        <f>IF(N142="snížená",J142,0)</f>
        <v>0</v>
      </c>
      <c r="BG142" s="180">
        <f>IF(N142="zákl. přenesená",J142,0)</f>
        <v>0</v>
      </c>
      <c r="BH142" s="180">
        <f>IF(N142="sníž. přenesená",J142,0)</f>
        <v>0</v>
      </c>
      <c r="BI142" s="180">
        <f>IF(N142="nulová",J142,0)</f>
        <v>0</v>
      </c>
      <c r="BJ142" s="18" t="s">
        <v>80</v>
      </c>
      <c r="BK142" s="180">
        <f>ROUND(I142*H142,2)</f>
        <v>0</v>
      </c>
      <c r="BL142" s="18" t="s">
        <v>192</v>
      </c>
      <c r="BM142" s="179" t="s">
        <v>251</v>
      </c>
    </row>
    <row r="143" spans="1:65" s="13" customFormat="1" ht="11.25">
      <c r="B143" s="181"/>
      <c r="D143" s="182" t="s">
        <v>194</v>
      </c>
      <c r="E143" s="183" t="s">
        <v>1</v>
      </c>
      <c r="F143" s="184" t="s">
        <v>195</v>
      </c>
      <c r="H143" s="183" t="s">
        <v>1</v>
      </c>
      <c r="I143" s="185"/>
      <c r="L143" s="181"/>
      <c r="M143" s="186"/>
      <c r="N143" s="187"/>
      <c r="O143" s="187"/>
      <c r="P143" s="187"/>
      <c r="Q143" s="187"/>
      <c r="R143" s="187"/>
      <c r="S143" s="187"/>
      <c r="T143" s="188"/>
      <c r="AT143" s="183" t="s">
        <v>194</v>
      </c>
      <c r="AU143" s="183" t="s">
        <v>82</v>
      </c>
      <c r="AV143" s="13" t="s">
        <v>80</v>
      </c>
      <c r="AW143" s="13" t="s">
        <v>30</v>
      </c>
      <c r="AX143" s="13" t="s">
        <v>73</v>
      </c>
      <c r="AY143" s="183" t="s">
        <v>185</v>
      </c>
    </row>
    <row r="144" spans="1:65" s="14" customFormat="1" ht="11.25">
      <c r="B144" s="189"/>
      <c r="D144" s="182" t="s">
        <v>194</v>
      </c>
      <c r="E144" s="190" t="s">
        <v>1</v>
      </c>
      <c r="F144" s="191" t="s">
        <v>1470</v>
      </c>
      <c r="H144" s="192">
        <v>1.5</v>
      </c>
      <c r="I144" s="193"/>
      <c r="L144" s="189"/>
      <c r="M144" s="194"/>
      <c r="N144" s="195"/>
      <c r="O144" s="195"/>
      <c r="P144" s="195"/>
      <c r="Q144" s="195"/>
      <c r="R144" s="195"/>
      <c r="S144" s="195"/>
      <c r="T144" s="196"/>
      <c r="AT144" s="190" t="s">
        <v>194</v>
      </c>
      <c r="AU144" s="190" t="s">
        <v>82</v>
      </c>
      <c r="AV144" s="14" t="s">
        <v>82</v>
      </c>
      <c r="AW144" s="14" t="s">
        <v>30</v>
      </c>
      <c r="AX144" s="14" t="s">
        <v>80</v>
      </c>
      <c r="AY144" s="190" t="s">
        <v>185</v>
      </c>
    </row>
    <row r="145" spans="1:65" s="2" customFormat="1" ht="21.75" customHeight="1">
      <c r="A145" s="33"/>
      <c r="B145" s="167"/>
      <c r="C145" s="168" t="s">
        <v>217</v>
      </c>
      <c r="D145" s="168" t="s">
        <v>187</v>
      </c>
      <c r="E145" s="169" t="s">
        <v>254</v>
      </c>
      <c r="F145" s="170" t="s">
        <v>255</v>
      </c>
      <c r="G145" s="171" t="s">
        <v>220</v>
      </c>
      <c r="H145" s="172">
        <v>3</v>
      </c>
      <c r="I145" s="173"/>
      <c r="J145" s="174">
        <f>ROUND(I145*H145,2)</f>
        <v>0</v>
      </c>
      <c r="K145" s="170" t="s">
        <v>191</v>
      </c>
      <c r="L145" s="34"/>
      <c r="M145" s="175" t="s">
        <v>1</v>
      </c>
      <c r="N145" s="176" t="s">
        <v>38</v>
      </c>
      <c r="O145" s="59"/>
      <c r="P145" s="177">
        <f>O145*H145</f>
        <v>0</v>
      </c>
      <c r="Q145" s="177">
        <v>3.6900000000000002E-2</v>
      </c>
      <c r="R145" s="177">
        <f>Q145*H145</f>
        <v>0.11070000000000001</v>
      </c>
      <c r="S145" s="177">
        <v>0</v>
      </c>
      <c r="T145" s="178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79" t="s">
        <v>192</v>
      </c>
      <c r="AT145" s="179" t="s">
        <v>187</v>
      </c>
      <c r="AU145" s="179" t="s">
        <v>82</v>
      </c>
      <c r="AY145" s="18" t="s">
        <v>185</v>
      </c>
      <c r="BE145" s="180">
        <f>IF(N145="základní",J145,0)</f>
        <v>0</v>
      </c>
      <c r="BF145" s="180">
        <f>IF(N145="snížená",J145,0)</f>
        <v>0</v>
      </c>
      <c r="BG145" s="180">
        <f>IF(N145="zákl. přenesená",J145,0)</f>
        <v>0</v>
      </c>
      <c r="BH145" s="180">
        <f>IF(N145="sníž. přenesená",J145,0)</f>
        <v>0</v>
      </c>
      <c r="BI145" s="180">
        <f>IF(N145="nulová",J145,0)</f>
        <v>0</v>
      </c>
      <c r="BJ145" s="18" t="s">
        <v>80</v>
      </c>
      <c r="BK145" s="180">
        <f>ROUND(I145*H145,2)</f>
        <v>0</v>
      </c>
      <c r="BL145" s="18" t="s">
        <v>192</v>
      </c>
      <c r="BM145" s="179" t="s">
        <v>256</v>
      </c>
    </row>
    <row r="146" spans="1:65" s="13" customFormat="1" ht="11.25">
      <c r="B146" s="181"/>
      <c r="D146" s="182" t="s">
        <v>194</v>
      </c>
      <c r="E146" s="183" t="s">
        <v>1</v>
      </c>
      <c r="F146" s="184" t="s">
        <v>235</v>
      </c>
      <c r="H146" s="183" t="s">
        <v>1</v>
      </c>
      <c r="I146" s="185"/>
      <c r="L146" s="181"/>
      <c r="M146" s="186"/>
      <c r="N146" s="187"/>
      <c r="O146" s="187"/>
      <c r="P146" s="187"/>
      <c r="Q146" s="187"/>
      <c r="R146" s="187"/>
      <c r="S146" s="187"/>
      <c r="T146" s="188"/>
      <c r="AT146" s="183" t="s">
        <v>194</v>
      </c>
      <c r="AU146" s="183" t="s">
        <v>82</v>
      </c>
      <c r="AV146" s="13" t="s">
        <v>80</v>
      </c>
      <c r="AW146" s="13" t="s">
        <v>30</v>
      </c>
      <c r="AX146" s="13" t="s">
        <v>73</v>
      </c>
      <c r="AY146" s="183" t="s">
        <v>185</v>
      </c>
    </row>
    <row r="147" spans="1:65" s="14" customFormat="1" ht="11.25">
      <c r="B147" s="189"/>
      <c r="D147" s="182" t="s">
        <v>194</v>
      </c>
      <c r="E147" s="190" t="s">
        <v>1</v>
      </c>
      <c r="F147" s="191" t="s">
        <v>1469</v>
      </c>
      <c r="H147" s="192">
        <v>3</v>
      </c>
      <c r="I147" s="193"/>
      <c r="L147" s="189"/>
      <c r="M147" s="194"/>
      <c r="N147" s="195"/>
      <c r="O147" s="195"/>
      <c r="P147" s="195"/>
      <c r="Q147" s="195"/>
      <c r="R147" s="195"/>
      <c r="S147" s="195"/>
      <c r="T147" s="196"/>
      <c r="AT147" s="190" t="s">
        <v>194</v>
      </c>
      <c r="AU147" s="190" t="s">
        <v>82</v>
      </c>
      <c r="AV147" s="14" t="s">
        <v>82</v>
      </c>
      <c r="AW147" s="14" t="s">
        <v>30</v>
      </c>
      <c r="AX147" s="14" t="s">
        <v>80</v>
      </c>
      <c r="AY147" s="190" t="s">
        <v>185</v>
      </c>
    </row>
    <row r="148" spans="1:65" s="2" customFormat="1" ht="21.75" customHeight="1">
      <c r="A148" s="33"/>
      <c r="B148" s="167"/>
      <c r="C148" s="168" t="s">
        <v>222</v>
      </c>
      <c r="D148" s="168" t="s">
        <v>187</v>
      </c>
      <c r="E148" s="169" t="s">
        <v>260</v>
      </c>
      <c r="F148" s="170" t="s">
        <v>261</v>
      </c>
      <c r="G148" s="171" t="s">
        <v>262</v>
      </c>
      <c r="H148" s="172">
        <v>11.025</v>
      </c>
      <c r="I148" s="173"/>
      <c r="J148" s="174">
        <f>ROUND(I148*H148,2)</f>
        <v>0</v>
      </c>
      <c r="K148" s="170" t="s">
        <v>191</v>
      </c>
      <c r="L148" s="34"/>
      <c r="M148" s="175" t="s">
        <v>1</v>
      </c>
      <c r="N148" s="176" t="s">
        <v>38</v>
      </c>
      <c r="O148" s="59"/>
      <c r="P148" s="177">
        <f>O148*H148</f>
        <v>0</v>
      </c>
      <c r="Q148" s="177">
        <v>0</v>
      </c>
      <c r="R148" s="177">
        <f>Q148*H148</f>
        <v>0</v>
      </c>
      <c r="S148" s="177">
        <v>0</v>
      </c>
      <c r="T148" s="178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9" t="s">
        <v>192</v>
      </c>
      <c r="AT148" s="179" t="s">
        <v>187</v>
      </c>
      <c r="AU148" s="179" t="s">
        <v>82</v>
      </c>
      <c r="AY148" s="18" t="s">
        <v>185</v>
      </c>
      <c r="BE148" s="180">
        <f>IF(N148="základní",J148,0)</f>
        <v>0</v>
      </c>
      <c r="BF148" s="180">
        <f>IF(N148="snížená",J148,0)</f>
        <v>0</v>
      </c>
      <c r="BG148" s="180">
        <f>IF(N148="zákl. přenesená",J148,0)</f>
        <v>0</v>
      </c>
      <c r="BH148" s="180">
        <f>IF(N148="sníž. přenesená",J148,0)</f>
        <v>0</v>
      </c>
      <c r="BI148" s="180">
        <f>IF(N148="nulová",J148,0)</f>
        <v>0</v>
      </c>
      <c r="BJ148" s="18" t="s">
        <v>80</v>
      </c>
      <c r="BK148" s="180">
        <f>ROUND(I148*H148,2)</f>
        <v>0</v>
      </c>
      <c r="BL148" s="18" t="s">
        <v>192</v>
      </c>
      <c r="BM148" s="179" t="s">
        <v>263</v>
      </c>
    </row>
    <row r="149" spans="1:65" s="13" customFormat="1" ht="11.25">
      <c r="B149" s="181"/>
      <c r="D149" s="182" t="s">
        <v>194</v>
      </c>
      <c r="E149" s="183" t="s">
        <v>1</v>
      </c>
      <c r="F149" s="184" t="s">
        <v>235</v>
      </c>
      <c r="H149" s="183" t="s">
        <v>1</v>
      </c>
      <c r="I149" s="185"/>
      <c r="L149" s="181"/>
      <c r="M149" s="186"/>
      <c r="N149" s="187"/>
      <c r="O149" s="187"/>
      <c r="P149" s="187"/>
      <c r="Q149" s="187"/>
      <c r="R149" s="187"/>
      <c r="S149" s="187"/>
      <c r="T149" s="188"/>
      <c r="AT149" s="183" t="s">
        <v>194</v>
      </c>
      <c r="AU149" s="183" t="s">
        <v>82</v>
      </c>
      <c r="AV149" s="13" t="s">
        <v>80</v>
      </c>
      <c r="AW149" s="13" t="s">
        <v>30</v>
      </c>
      <c r="AX149" s="13" t="s">
        <v>73</v>
      </c>
      <c r="AY149" s="183" t="s">
        <v>185</v>
      </c>
    </row>
    <row r="150" spans="1:65" s="14" customFormat="1" ht="11.25">
      <c r="B150" s="189"/>
      <c r="D150" s="182" t="s">
        <v>194</v>
      </c>
      <c r="E150" s="190" t="s">
        <v>1</v>
      </c>
      <c r="F150" s="191" t="s">
        <v>1471</v>
      </c>
      <c r="H150" s="192">
        <v>11.025</v>
      </c>
      <c r="I150" s="193"/>
      <c r="L150" s="189"/>
      <c r="M150" s="194"/>
      <c r="N150" s="195"/>
      <c r="O150" s="195"/>
      <c r="P150" s="195"/>
      <c r="Q150" s="195"/>
      <c r="R150" s="195"/>
      <c r="S150" s="195"/>
      <c r="T150" s="196"/>
      <c r="AT150" s="190" t="s">
        <v>194</v>
      </c>
      <c r="AU150" s="190" t="s">
        <v>82</v>
      </c>
      <c r="AV150" s="14" t="s">
        <v>82</v>
      </c>
      <c r="AW150" s="14" t="s">
        <v>30</v>
      </c>
      <c r="AX150" s="14" t="s">
        <v>80</v>
      </c>
      <c r="AY150" s="190" t="s">
        <v>185</v>
      </c>
    </row>
    <row r="151" spans="1:65" s="2" customFormat="1" ht="21.75" customHeight="1">
      <c r="A151" s="33"/>
      <c r="B151" s="167"/>
      <c r="C151" s="168" t="s">
        <v>230</v>
      </c>
      <c r="D151" s="168" t="s">
        <v>187</v>
      </c>
      <c r="E151" s="169" t="s">
        <v>267</v>
      </c>
      <c r="F151" s="170" t="s">
        <v>268</v>
      </c>
      <c r="G151" s="171" t="s">
        <v>262</v>
      </c>
      <c r="H151" s="172">
        <v>19.196999999999999</v>
      </c>
      <c r="I151" s="173"/>
      <c r="J151" s="174">
        <f>ROUND(I151*H151,2)</f>
        <v>0</v>
      </c>
      <c r="K151" s="170" t="s">
        <v>191</v>
      </c>
      <c r="L151" s="34"/>
      <c r="M151" s="175" t="s">
        <v>1</v>
      </c>
      <c r="N151" s="176" t="s">
        <v>38</v>
      </c>
      <c r="O151" s="59"/>
      <c r="P151" s="177">
        <f>O151*H151</f>
        <v>0</v>
      </c>
      <c r="Q151" s="177">
        <v>0</v>
      </c>
      <c r="R151" s="177">
        <f>Q151*H151</f>
        <v>0</v>
      </c>
      <c r="S151" s="177">
        <v>0</v>
      </c>
      <c r="T151" s="178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79" t="s">
        <v>192</v>
      </c>
      <c r="AT151" s="179" t="s">
        <v>187</v>
      </c>
      <c r="AU151" s="179" t="s">
        <v>82</v>
      </c>
      <c r="AY151" s="18" t="s">
        <v>185</v>
      </c>
      <c r="BE151" s="180">
        <f>IF(N151="základní",J151,0)</f>
        <v>0</v>
      </c>
      <c r="BF151" s="180">
        <f>IF(N151="snížená",J151,0)</f>
        <v>0</v>
      </c>
      <c r="BG151" s="180">
        <f>IF(N151="zákl. přenesená",J151,0)</f>
        <v>0</v>
      </c>
      <c r="BH151" s="180">
        <f>IF(N151="sníž. přenesená",J151,0)</f>
        <v>0</v>
      </c>
      <c r="BI151" s="180">
        <f>IF(N151="nulová",J151,0)</f>
        <v>0</v>
      </c>
      <c r="BJ151" s="18" t="s">
        <v>80</v>
      </c>
      <c r="BK151" s="180">
        <f>ROUND(I151*H151,2)</f>
        <v>0</v>
      </c>
      <c r="BL151" s="18" t="s">
        <v>192</v>
      </c>
      <c r="BM151" s="179" t="s">
        <v>269</v>
      </c>
    </row>
    <row r="152" spans="1:65" s="13" customFormat="1" ht="11.25">
      <c r="B152" s="181"/>
      <c r="D152" s="182" t="s">
        <v>194</v>
      </c>
      <c r="E152" s="183" t="s">
        <v>1</v>
      </c>
      <c r="F152" s="184" t="s">
        <v>235</v>
      </c>
      <c r="H152" s="183" t="s">
        <v>1</v>
      </c>
      <c r="I152" s="185"/>
      <c r="L152" s="181"/>
      <c r="M152" s="186"/>
      <c r="N152" s="187"/>
      <c r="O152" s="187"/>
      <c r="P152" s="187"/>
      <c r="Q152" s="187"/>
      <c r="R152" s="187"/>
      <c r="S152" s="187"/>
      <c r="T152" s="188"/>
      <c r="AT152" s="183" t="s">
        <v>194</v>
      </c>
      <c r="AU152" s="183" t="s">
        <v>82</v>
      </c>
      <c r="AV152" s="13" t="s">
        <v>80</v>
      </c>
      <c r="AW152" s="13" t="s">
        <v>30</v>
      </c>
      <c r="AX152" s="13" t="s">
        <v>73</v>
      </c>
      <c r="AY152" s="183" t="s">
        <v>185</v>
      </c>
    </row>
    <row r="153" spans="1:65" s="13" customFormat="1" ht="11.25">
      <c r="B153" s="181"/>
      <c r="D153" s="182" t="s">
        <v>194</v>
      </c>
      <c r="E153" s="183" t="s">
        <v>1</v>
      </c>
      <c r="F153" s="184" t="s">
        <v>270</v>
      </c>
      <c r="H153" s="183" t="s">
        <v>1</v>
      </c>
      <c r="I153" s="185"/>
      <c r="L153" s="181"/>
      <c r="M153" s="186"/>
      <c r="N153" s="187"/>
      <c r="O153" s="187"/>
      <c r="P153" s="187"/>
      <c r="Q153" s="187"/>
      <c r="R153" s="187"/>
      <c r="S153" s="187"/>
      <c r="T153" s="188"/>
      <c r="AT153" s="183" t="s">
        <v>194</v>
      </c>
      <c r="AU153" s="183" t="s">
        <v>82</v>
      </c>
      <c r="AV153" s="13" t="s">
        <v>80</v>
      </c>
      <c r="AW153" s="13" t="s">
        <v>30</v>
      </c>
      <c r="AX153" s="13" t="s">
        <v>73</v>
      </c>
      <c r="AY153" s="183" t="s">
        <v>185</v>
      </c>
    </row>
    <row r="154" spans="1:65" s="14" customFormat="1" ht="11.25">
      <c r="B154" s="189"/>
      <c r="D154" s="182" t="s">
        <v>194</v>
      </c>
      <c r="E154" s="190" t="s">
        <v>1</v>
      </c>
      <c r="F154" s="191" t="s">
        <v>1472</v>
      </c>
      <c r="H154" s="192">
        <v>16</v>
      </c>
      <c r="I154" s="193"/>
      <c r="L154" s="189"/>
      <c r="M154" s="194"/>
      <c r="N154" s="195"/>
      <c r="O154" s="195"/>
      <c r="P154" s="195"/>
      <c r="Q154" s="195"/>
      <c r="R154" s="195"/>
      <c r="S154" s="195"/>
      <c r="T154" s="196"/>
      <c r="AT154" s="190" t="s">
        <v>194</v>
      </c>
      <c r="AU154" s="190" t="s">
        <v>82</v>
      </c>
      <c r="AV154" s="14" t="s">
        <v>82</v>
      </c>
      <c r="AW154" s="14" t="s">
        <v>30</v>
      </c>
      <c r="AX154" s="14" t="s">
        <v>73</v>
      </c>
      <c r="AY154" s="190" t="s">
        <v>185</v>
      </c>
    </row>
    <row r="155" spans="1:65" s="14" customFormat="1" ht="22.5">
      <c r="B155" s="189"/>
      <c r="D155" s="182" t="s">
        <v>194</v>
      </c>
      <c r="E155" s="190" t="s">
        <v>1</v>
      </c>
      <c r="F155" s="191" t="s">
        <v>1473</v>
      </c>
      <c r="H155" s="192">
        <v>8.8000000000000007</v>
      </c>
      <c r="I155" s="193"/>
      <c r="L155" s="189"/>
      <c r="M155" s="194"/>
      <c r="N155" s="195"/>
      <c r="O155" s="195"/>
      <c r="P155" s="195"/>
      <c r="Q155" s="195"/>
      <c r="R155" s="195"/>
      <c r="S155" s="195"/>
      <c r="T155" s="196"/>
      <c r="AT155" s="190" t="s">
        <v>194</v>
      </c>
      <c r="AU155" s="190" t="s">
        <v>82</v>
      </c>
      <c r="AV155" s="14" t="s">
        <v>82</v>
      </c>
      <c r="AW155" s="14" t="s">
        <v>30</v>
      </c>
      <c r="AX155" s="14" t="s">
        <v>73</v>
      </c>
      <c r="AY155" s="190" t="s">
        <v>185</v>
      </c>
    </row>
    <row r="156" spans="1:65" s="14" customFormat="1" ht="11.25">
      <c r="B156" s="189"/>
      <c r="D156" s="182" t="s">
        <v>194</v>
      </c>
      <c r="E156" s="190" t="s">
        <v>1</v>
      </c>
      <c r="F156" s="191" t="s">
        <v>1474</v>
      </c>
      <c r="H156" s="192">
        <v>6.8</v>
      </c>
      <c r="I156" s="193"/>
      <c r="L156" s="189"/>
      <c r="M156" s="194"/>
      <c r="N156" s="195"/>
      <c r="O156" s="195"/>
      <c r="P156" s="195"/>
      <c r="Q156" s="195"/>
      <c r="R156" s="195"/>
      <c r="S156" s="195"/>
      <c r="T156" s="196"/>
      <c r="AT156" s="190" t="s">
        <v>194</v>
      </c>
      <c r="AU156" s="190" t="s">
        <v>82</v>
      </c>
      <c r="AV156" s="14" t="s">
        <v>82</v>
      </c>
      <c r="AW156" s="14" t="s">
        <v>30</v>
      </c>
      <c r="AX156" s="14" t="s">
        <v>73</v>
      </c>
      <c r="AY156" s="190" t="s">
        <v>185</v>
      </c>
    </row>
    <row r="157" spans="1:65" s="14" customFormat="1" ht="11.25">
      <c r="B157" s="189"/>
      <c r="D157" s="182" t="s">
        <v>194</v>
      </c>
      <c r="E157" s="190" t="s">
        <v>1</v>
      </c>
      <c r="F157" s="191" t="s">
        <v>1475</v>
      </c>
      <c r="H157" s="192">
        <v>0.85</v>
      </c>
      <c r="I157" s="193"/>
      <c r="L157" s="189"/>
      <c r="M157" s="194"/>
      <c r="N157" s="195"/>
      <c r="O157" s="195"/>
      <c r="P157" s="195"/>
      <c r="Q157" s="195"/>
      <c r="R157" s="195"/>
      <c r="S157" s="195"/>
      <c r="T157" s="196"/>
      <c r="AT157" s="190" t="s">
        <v>194</v>
      </c>
      <c r="AU157" s="190" t="s">
        <v>82</v>
      </c>
      <c r="AV157" s="14" t="s">
        <v>82</v>
      </c>
      <c r="AW157" s="14" t="s">
        <v>30</v>
      </c>
      <c r="AX157" s="14" t="s">
        <v>73</v>
      </c>
      <c r="AY157" s="190" t="s">
        <v>185</v>
      </c>
    </row>
    <row r="158" spans="1:65" s="14" customFormat="1" ht="22.5">
      <c r="B158" s="189"/>
      <c r="D158" s="182" t="s">
        <v>194</v>
      </c>
      <c r="E158" s="190" t="s">
        <v>1</v>
      </c>
      <c r="F158" s="191" t="s">
        <v>1476</v>
      </c>
      <c r="H158" s="192">
        <v>0.78800000000000003</v>
      </c>
      <c r="I158" s="193"/>
      <c r="L158" s="189"/>
      <c r="M158" s="194"/>
      <c r="N158" s="195"/>
      <c r="O158" s="195"/>
      <c r="P158" s="195"/>
      <c r="Q158" s="195"/>
      <c r="R158" s="195"/>
      <c r="S158" s="195"/>
      <c r="T158" s="196"/>
      <c r="AT158" s="190" t="s">
        <v>194</v>
      </c>
      <c r="AU158" s="190" t="s">
        <v>82</v>
      </c>
      <c r="AV158" s="14" t="s">
        <v>82</v>
      </c>
      <c r="AW158" s="14" t="s">
        <v>30</v>
      </c>
      <c r="AX158" s="14" t="s">
        <v>73</v>
      </c>
      <c r="AY158" s="190" t="s">
        <v>185</v>
      </c>
    </row>
    <row r="159" spans="1:65" s="14" customFormat="1" ht="22.5">
      <c r="B159" s="189"/>
      <c r="D159" s="182" t="s">
        <v>194</v>
      </c>
      <c r="E159" s="190" t="s">
        <v>1</v>
      </c>
      <c r="F159" s="191" t="s">
        <v>1477</v>
      </c>
      <c r="H159" s="192">
        <v>1.9E-2</v>
      </c>
      <c r="I159" s="193"/>
      <c r="L159" s="189"/>
      <c r="M159" s="194"/>
      <c r="N159" s="195"/>
      <c r="O159" s="195"/>
      <c r="P159" s="195"/>
      <c r="Q159" s="195"/>
      <c r="R159" s="195"/>
      <c r="S159" s="195"/>
      <c r="T159" s="196"/>
      <c r="AT159" s="190" t="s">
        <v>194</v>
      </c>
      <c r="AU159" s="190" t="s">
        <v>82</v>
      </c>
      <c r="AV159" s="14" t="s">
        <v>82</v>
      </c>
      <c r="AW159" s="14" t="s">
        <v>30</v>
      </c>
      <c r="AX159" s="14" t="s">
        <v>73</v>
      </c>
      <c r="AY159" s="190" t="s">
        <v>185</v>
      </c>
    </row>
    <row r="160" spans="1:65" s="14" customFormat="1" ht="22.5">
      <c r="B160" s="189"/>
      <c r="D160" s="182" t="s">
        <v>194</v>
      </c>
      <c r="E160" s="190" t="s">
        <v>1</v>
      </c>
      <c r="F160" s="191" t="s">
        <v>1478</v>
      </c>
      <c r="H160" s="192">
        <v>11.025</v>
      </c>
      <c r="I160" s="193"/>
      <c r="L160" s="189"/>
      <c r="M160" s="194"/>
      <c r="N160" s="195"/>
      <c r="O160" s="195"/>
      <c r="P160" s="195"/>
      <c r="Q160" s="195"/>
      <c r="R160" s="195"/>
      <c r="S160" s="195"/>
      <c r="T160" s="196"/>
      <c r="AT160" s="190" t="s">
        <v>194</v>
      </c>
      <c r="AU160" s="190" t="s">
        <v>82</v>
      </c>
      <c r="AV160" s="14" t="s">
        <v>82</v>
      </c>
      <c r="AW160" s="14" t="s">
        <v>30</v>
      </c>
      <c r="AX160" s="14" t="s">
        <v>73</v>
      </c>
      <c r="AY160" s="190" t="s">
        <v>185</v>
      </c>
    </row>
    <row r="161" spans="1:65" s="14" customFormat="1" ht="11.25">
      <c r="B161" s="189"/>
      <c r="D161" s="182" t="s">
        <v>194</v>
      </c>
      <c r="E161" s="190" t="s">
        <v>1</v>
      </c>
      <c r="F161" s="191" t="s">
        <v>1479</v>
      </c>
      <c r="H161" s="192">
        <v>-1.45</v>
      </c>
      <c r="I161" s="193"/>
      <c r="L161" s="189"/>
      <c r="M161" s="194"/>
      <c r="N161" s="195"/>
      <c r="O161" s="195"/>
      <c r="P161" s="195"/>
      <c r="Q161" s="195"/>
      <c r="R161" s="195"/>
      <c r="S161" s="195"/>
      <c r="T161" s="196"/>
      <c r="AT161" s="190" t="s">
        <v>194</v>
      </c>
      <c r="AU161" s="190" t="s">
        <v>82</v>
      </c>
      <c r="AV161" s="14" t="s">
        <v>82</v>
      </c>
      <c r="AW161" s="14" t="s">
        <v>30</v>
      </c>
      <c r="AX161" s="14" t="s">
        <v>73</v>
      </c>
      <c r="AY161" s="190" t="s">
        <v>185</v>
      </c>
    </row>
    <row r="162" spans="1:65" s="14" customFormat="1" ht="11.25">
      <c r="B162" s="189"/>
      <c r="D162" s="182" t="s">
        <v>194</v>
      </c>
      <c r="E162" s="190" t="s">
        <v>1</v>
      </c>
      <c r="F162" s="191" t="s">
        <v>1480</v>
      </c>
      <c r="H162" s="192">
        <v>-4.4379999999999997</v>
      </c>
      <c r="I162" s="193"/>
      <c r="L162" s="189"/>
      <c r="M162" s="194"/>
      <c r="N162" s="195"/>
      <c r="O162" s="195"/>
      <c r="P162" s="195"/>
      <c r="Q162" s="195"/>
      <c r="R162" s="195"/>
      <c r="S162" s="195"/>
      <c r="T162" s="196"/>
      <c r="AT162" s="190" t="s">
        <v>194</v>
      </c>
      <c r="AU162" s="190" t="s">
        <v>82</v>
      </c>
      <c r="AV162" s="14" t="s">
        <v>82</v>
      </c>
      <c r="AW162" s="14" t="s">
        <v>30</v>
      </c>
      <c r="AX162" s="14" t="s">
        <v>73</v>
      </c>
      <c r="AY162" s="190" t="s">
        <v>185</v>
      </c>
    </row>
    <row r="163" spans="1:65" s="15" customFormat="1" ht="11.25">
      <c r="B163" s="197"/>
      <c r="D163" s="182" t="s">
        <v>194</v>
      </c>
      <c r="E163" s="198" t="s">
        <v>150</v>
      </c>
      <c r="F163" s="199" t="s">
        <v>146</v>
      </c>
      <c r="H163" s="200">
        <v>38.393999999999998</v>
      </c>
      <c r="I163" s="201"/>
      <c r="L163" s="197"/>
      <c r="M163" s="202"/>
      <c r="N163" s="203"/>
      <c r="O163" s="203"/>
      <c r="P163" s="203"/>
      <c r="Q163" s="203"/>
      <c r="R163" s="203"/>
      <c r="S163" s="203"/>
      <c r="T163" s="204"/>
      <c r="AT163" s="198" t="s">
        <v>194</v>
      </c>
      <c r="AU163" s="198" t="s">
        <v>82</v>
      </c>
      <c r="AV163" s="15" t="s">
        <v>192</v>
      </c>
      <c r="AW163" s="15" t="s">
        <v>30</v>
      </c>
      <c r="AX163" s="15" t="s">
        <v>73</v>
      </c>
      <c r="AY163" s="198" t="s">
        <v>185</v>
      </c>
    </row>
    <row r="164" spans="1:65" s="14" customFormat="1" ht="11.25">
      <c r="B164" s="189"/>
      <c r="D164" s="182" t="s">
        <v>194</v>
      </c>
      <c r="E164" s="190" t="s">
        <v>1</v>
      </c>
      <c r="F164" s="191" t="s">
        <v>291</v>
      </c>
      <c r="H164" s="192">
        <v>19.196999999999999</v>
      </c>
      <c r="I164" s="193"/>
      <c r="L164" s="189"/>
      <c r="M164" s="194"/>
      <c r="N164" s="195"/>
      <c r="O164" s="195"/>
      <c r="P164" s="195"/>
      <c r="Q164" s="195"/>
      <c r="R164" s="195"/>
      <c r="S164" s="195"/>
      <c r="T164" s="196"/>
      <c r="AT164" s="190" t="s">
        <v>194</v>
      </c>
      <c r="AU164" s="190" t="s">
        <v>82</v>
      </c>
      <c r="AV164" s="14" t="s">
        <v>82</v>
      </c>
      <c r="AW164" s="14" t="s">
        <v>30</v>
      </c>
      <c r="AX164" s="14" t="s">
        <v>80</v>
      </c>
      <c r="AY164" s="190" t="s">
        <v>185</v>
      </c>
    </row>
    <row r="165" spans="1:65" s="2" customFormat="1" ht="21.75" customHeight="1">
      <c r="A165" s="33"/>
      <c r="B165" s="167"/>
      <c r="C165" s="168" t="s">
        <v>238</v>
      </c>
      <c r="D165" s="168" t="s">
        <v>187</v>
      </c>
      <c r="E165" s="169" t="s">
        <v>292</v>
      </c>
      <c r="F165" s="170" t="s">
        <v>293</v>
      </c>
      <c r="G165" s="171" t="s">
        <v>294</v>
      </c>
      <c r="H165" s="172">
        <v>19.196999999999999</v>
      </c>
      <c r="I165" s="173"/>
      <c r="J165" s="174">
        <f>ROUND(I165*H165,2)</f>
        <v>0</v>
      </c>
      <c r="K165" s="170" t="s">
        <v>191</v>
      </c>
      <c r="L165" s="34"/>
      <c r="M165" s="175" t="s">
        <v>1</v>
      </c>
      <c r="N165" s="176" t="s">
        <v>38</v>
      </c>
      <c r="O165" s="59"/>
      <c r="P165" s="177">
        <f>O165*H165</f>
        <v>0</v>
      </c>
      <c r="Q165" s="177">
        <v>0</v>
      </c>
      <c r="R165" s="177">
        <f>Q165*H165</f>
        <v>0</v>
      </c>
      <c r="S165" s="177">
        <v>0</v>
      </c>
      <c r="T165" s="178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79" t="s">
        <v>192</v>
      </c>
      <c r="AT165" s="179" t="s">
        <v>187</v>
      </c>
      <c r="AU165" s="179" t="s">
        <v>82</v>
      </c>
      <c r="AY165" s="18" t="s">
        <v>185</v>
      </c>
      <c r="BE165" s="180">
        <f>IF(N165="základní",J165,0)</f>
        <v>0</v>
      </c>
      <c r="BF165" s="180">
        <f>IF(N165="snížená",J165,0)</f>
        <v>0</v>
      </c>
      <c r="BG165" s="180">
        <f>IF(N165="zákl. přenesená",J165,0)</f>
        <v>0</v>
      </c>
      <c r="BH165" s="180">
        <f>IF(N165="sníž. přenesená",J165,0)</f>
        <v>0</v>
      </c>
      <c r="BI165" s="180">
        <f>IF(N165="nulová",J165,0)</f>
        <v>0</v>
      </c>
      <c r="BJ165" s="18" t="s">
        <v>80</v>
      </c>
      <c r="BK165" s="180">
        <f>ROUND(I165*H165,2)</f>
        <v>0</v>
      </c>
      <c r="BL165" s="18" t="s">
        <v>192</v>
      </c>
      <c r="BM165" s="179" t="s">
        <v>295</v>
      </c>
    </row>
    <row r="166" spans="1:65" s="14" customFormat="1" ht="11.25">
      <c r="B166" s="189"/>
      <c r="D166" s="182" t="s">
        <v>194</v>
      </c>
      <c r="E166" s="190" t="s">
        <v>1</v>
      </c>
      <c r="F166" s="191" t="s">
        <v>291</v>
      </c>
      <c r="H166" s="192">
        <v>19.196999999999999</v>
      </c>
      <c r="I166" s="193"/>
      <c r="L166" s="189"/>
      <c r="M166" s="194"/>
      <c r="N166" s="195"/>
      <c r="O166" s="195"/>
      <c r="P166" s="195"/>
      <c r="Q166" s="195"/>
      <c r="R166" s="195"/>
      <c r="S166" s="195"/>
      <c r="T166" s="196"/>
      <c r="AT166" s="190" t="s">
        <v>194</v>
      </c>
      <c r="AU166" s="190" t="s">
        <v>82</v>
      </c>
      <c r="AV166" s="14" t="s">
        <v>82</v>
      </c>
      <c r="AW166" s="14" t="s">
        <v>30</v>
      </c>
      <c r="AX166" s="14" t="s">
        <v>80</v>
      </c>
      <c r="AY166" s="190" t="s">
        <v>185</v>
      </c>
    </row>
    <row r="167" spans="1:65" s="2" customFormat="1" ht="21.75" customHeight="1">
      <c r="A167" s="33"/>
      <c r="B167" s="167"/>
      <c r="C167" s="168" t="s">
        <v>243</v>
      </c>
      <c r="D167" s="168" t="s">
        <v>187</v>
      </c>
      <c r="E167" s="169" t="s">
        <v>297</v>
      </c>
      <c r="F167" s="170" t="s">
        <v>298</v>
      </c>
      <c r="G167" s="171" t="s">
        <v>262</v>
      </c>
      <c r="H167" s="172">
        <v>11.518000000000001</v>
      </c>
      <c r="I167" s="173"/>
      <c r="J167" s="174">
        <f>ROUND(I167*H167,2)</f>
        <v>0</v>
      </c>
      <c r="K167" s="170" t="s">
        <v>191</v>
      </c>
      <c r="L167" s="34"/>
      <c r="M167" s="175" t="s">
        <v>1</v>
      </c>
      <c r="N167" s="176" t="s">
        <v>38</v>
      </c>
      <c r="O167" s="59"/>
      <c r="P167" s="177">
        <f>O167*H167</f>
        <v>0</v>
      </c>
      <c r="Q167" s="177">
        <v>0</v>
      </c>
      <c r="R167" s="177">
        <f>Q167*H167</f>
        <v>0</v>
      </c>
      <c r="S167" s="177">
        <v>0</v>
      </c>
      <c r="T167" s="178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79" t="s">
        <v>192</v>
      </c>
      <c r="AT167" s="179" t="s">
        <v>187</v>
      </c>
      <c r="AU167" s="179" t="s">
        <v>82</v>
      </c>
      <c r="AY167" s="18" t="s">
        <v>185</v>
      </c>
      <c r="BE167" s="180">
        <f>IF(N167="základní",J167,0)</f>
        <v>0</v>
      </c>
      <c r="BF167" s="180">
        <f>IF(N167="snížená",J167,0)</f>
        <v>0</v>
      </c>
      <c r="BG167" s="180">
        <f>IF(N167="zákl. přenesená",J167,0)</f>
        <v>0</v>
      </c>
      <c r="BH167" s="180">
        <f>IF(N167="sníž. přenesená",J167,0)</f>
        <v>0</v>
      </c>
      <c r="BI167" s="180">
        <f>IF(N167="nulová",J167,0)</f>
        <v>0</v>
      </c>
      <c r="BJ167" s="18" t="s">
        <v>80</v>
      </c>
      <c r="BK167" s="180">
        <f>ROUND(I167*H167,2)</f>
        <v>0</v>
      </c>
      <c r="BL167" s="18" t="s">
        <v>192</v>
      </c>
      <c r="BM167" s="179" t="s">
        <v>299</v>
      </c>
    </row>
    <row r="168" spans="1:65" s="14" customFormat="1" ht="11.25">
      <c r="B168" s="189"/>
      <c r="D168" s="182" t="s">
        <v>194</v>
      </c>
      <c r="E168" s="190" t="s">
        <v>1</v>
      </c>
      <c r="F168" s="191" t="s">
        <v>300</v>
      </c>
      <c r="H168" s="192">
        <v>11.518000000000001</v>
      </c>
      <c r="I168" s="193"/>
      <c r="L168" s="189"/>
      <c r="M168" s="194"/>
      <c r="N168" s="195"/>
      <c r="O168" s="195"/>
      <c r="P168" s="195"/>
      <c r="Q168" s="195"/>
      <c r="R168" s="195"/>
      <c r="S168" s="195"/>
      <c r="T168" s="196"/>
      <c r="AT168" s="190" t="s">
        <v>194</v>
      </c>
      <c r="AU168" s="190" t="s">
        <v>82</v>
      </c>
      <c r="AV168" s="14" t="s">
        <v>82</v>
      </c>
      <c r="AW168" s="14" t="s">
        <v>30</v>
      </c>
      <c r="AX168" s="14" t="s">
        <v>80</v>
      </c>
      <c r="AY168" s="190" t="s">
        <v>185</v>
      </c>
    </row>
    <row r="169" spans="1:65" s="2" customFormat="1" ht="21.75" customHeight="1">
      <c r="A169" s="33"/>
      <c r="B169" s="167"/>
      <c r="C169" s="168" t="s">
        <v>248</v>
      </c>
      <c r="D169" s="168" t="s">
        <v>187</v>
      </c>
      <c r="E169" s="169" t="s">
        <v>301</v>
      </c>
      <c r="F169" s="170" t="s">
        <v>302</v>
      </c>
      <c r="G169" s="171" t="s">
        <v>262</v>
      </c>
      <c r="H169" s="172">
        <v>11.518000000000001</v>
      </c>
      <c r="I169" s="173"/>
      <c r="J169" s="174">
        <f>ROUND(I169*H169,2)</f>
        <v>0</v>
      </c>
      <c r="K169" s="170" t="s">
        <v>191</v>
      </c>
      <c r="L169" s="34"/>
      <c r="M169" s="175" t="s">
        <v>1</v>
      </c>
      <c r="N169" s="176" t="s">
        <v>38</v>
      </c>
      <c r="O169" s="59"/>
      <c r="P169" s="177">
        <f>O169*H169</f>
        <v>0</v>
      </c>
      <c r="Q169" s="177">
        <v>0</v>
      </c>
      <c r="R169" s="177">
        <f>Q169*H169</f>
        <v>0</v>
      </c>
      <c r="S169" s="177">
        <v>0</v>
      </c>
      <c r="T169" s="178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79" t="s">
        <v>192</v>
      </c>
      <c r="AT169" s="179" t="s">
        <v>187</v>
      </c>
      <c r="AU169" s="179" t="s">
        <v>82</v>
      </c>
      <c r="AY169" s="18" t="s">
        <v>185</v>
      </c>
      <c r="BE169" s="180">
        <f>IF(N169="základní",J169,0)</f>
        <v>0</v>
      </c>
      <c r="BF169" s="180">
        <f>IF(N169="snížená",J169,0)</f>
        <v>0</v>
      </c>
      <c r="BG169" s="180">
        <f>IF(N169="zákl. přenesená",J169,0)</f>
        <v>0</v>
      </c>
      <c r="BH169" s="180">
        <f>IF(N169="sníž. přenesená",J169,0)</f>
        <v>0</v>
      </c>
      <c r="BI169" s="180">
        <f>IF(N169="nulová",J169,0)</f>
        <v>0</v>
      </c>
      <c r="BJ169" s="18" t="s">
        <v>80</v>
      </c>
      <c r="BK169" s="180">
        <f>ROUND(I169*H169,2)</f>
        <v>0</v>
      </c>
      <c r="BL169" s="18" t="s">
        <v>192</v>
      </c>
      <c r="BM169" s="179" t="s">
        <v>303</v>
      </c>
    </row>
    <row r="170" spans="1:65" s="14" customFormat="1" ht="11.25">
      <c r="B170" s="189"/>
      <c r="D170" s="182" t="s">
        <v>194</v>
      </c>
      <c r="E170" s="190" t="s">
        <v>1</v>
      </c>
      <c r="F170" s="191" t="s">
        <v>300</v>
      </c>
      <c r="H170" s="192">
        <v>11.518000000000001</v>
      </c>
      <c r="I170" s="193"/>
      <c r="L170" s="189"/>
      <c r="M170" s="194"/>
      <c r="N170" s="195"/>
      <c r="O170" s="195"/>
      <c r="P170" s="195"/>
      <c r="Q170" s="195"/>
      <c r="R170" s="195"/>
      <c r="S170" s="195"/>
      <c r="T170" s="196"/>
      <c r="AT170" s="190" t="s">
        <v>194</v>
      </c>
      <c r="AU170" s="190" t="s">
        <v>82</v>
      </c>
      <c r="AV170" s="14" t="s">
        <v>82</v>
      </c>
      <c r="AW170" s="14" t="s">
        <v>30</v>
      </c>
      <c r="AX170" s="14" t="s">
        <v>80</v>
      </c>
      <c r="AY170" s="190" t="s">
        <v>185</v>
      </c>
    </row>
    <row r="171" spans="1:65" s="2" customFormat="1" ht="16.5" customHeight="1">
      <c r="A171" s="33"/>
      <c r="B171" s="167"/>
      <c r="C171" s="168" t="s">
        <v>253</v>
      </c>
      <c r="D171" s="168" t="s">
        <v>187</v>
      </c>
      <c r="E171" s="169" t="s">
        <v>305</v>
      </c>
      <c r="F171" s="170" t="s">
        <v>306</v>
      </c>
      <c r="G171" s="171" t="s">
        <v>262</v>
      </c>
      <c r="H171" s="172">
        <v>7.6790000000000003</v>
      </c>
      <c r="I171" s="173"/>
      <c r="J171" s="174">
        <f>ROUND(I171*H171,2)</f>
        <v>0</v>
      </c>
      <c r="K171" s="170" t="s">
        <v>191</v>
      </c>
      <c r="L171" s="34"/>
      <c r="M171" s="175" t="s">
        <v>1</v>
      </c>
      <c r="N171" s="176" t="s">
        <v>38</v>
      </c>
      <c r="O171" s="59"/>
      <c r="P171" s="177">
        <f>O171*H171</f>
        <v>0</v>
      </c>
      <c r="Q171" s="177">
        <v>1.03E-2</v>
      </c>
      <c r="R171" s="177">
        <f>Q171*H171</f>
        <v>7.9093700000000003E-2</v>
      </c>
      <c r="S171" s="177">
        <v>0</v>
      </c>
      <c r="T171" s="178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79" t="s">
        <v>192</v>
      </c>
      <c r="AT171" s="179" t="s">
        <v>187</v>
      </c>
      <c r="AU171" s="179" t="s">
        <v>82</v>
      </c>
      <c r="AY171" s="18" t="s">
        <v>185</v>
      </c>
      <c r="BE171" s="180">
        <f>IF(N171="základní",J171,0)</f>
        <v>0</v>
      </c>
      <c r="BF171" s="180">
        <f>IF(N171="snížená",J171,0)</f>
        <v>0</v>
      </c>
      <c r="BG171" s="180">
        <f>IF(N171="zákl. přenesená",J171,0)</f>
        <v>0</v>
      </c>
      <c r="BH171" s="180">
        <f>IF(N171="sníž. přenesená",J171,0)</f>
        <v>0</v>
      </c>
      <c r="BI171" s="180">
        <f>IF(N171="nulová",J171,0)</f>
        <v>0</v>
      </c>
      <c r="BJ171" s="18" t="s">
        <v>80</v>
      </c>
      <c r="BK171" s="180">
        <f>ROUND(I171*H171,2)</f>
        <v>0</v>
      </c>
      <c r="BL171" s="18" t="s">
        <v>192</v>
      </c>
      <c r="BM171" s="179" t="s">
        <v>307</v>
      </c>
    </row>
    <row r="172" spans="1:65" s="14" customFormat="1" ht="11.25">
      <c r="B172" s="189"/>
      <c r="D172" s="182" t="s">
        <v>194</v>
      </c>
      <c r="E172" s="190" t="s">
        <v>1</v>
      </c>
      <c r="F172" s="191" t="s">
        <v>308</v>
      </c>
      <c r="H172" s="192">
        <v>7.6790000000000003</v>
      </c>
      <c r="I172" s="193"/>
      <c r="L172" s="189"/>
      <c r="M172" s="194"/>
      <c r="N172" s="195"/>
      <c r="O172" s="195"/>
      <c r="P172" s="195"/>
      <c r="Q172" s="195"/>
      <c r="R172" s="195"/>
      <c r="S172" s="195"/>
      <c r="T172" s="196"/>
      <c r="AT172" s="190" t="s">
        <v>194</v>
      </c>
      <c r="AU172" s="190" t="s">
        <v>82</v>
      </c>
      <c r="AV172" s="14" t="s">
        <v>82</v>
      </c>
      <c r="AW172" s="14" t="s">
        <v>30</v>
      </c>
      <c r="AX172" s="14" t="s">
        <v>80</v>
      </c>
      <c r="AY172" s="190" t="s">
        <v>185</v>
      </c>
    </row>
    <row r="173" spans="1:65" s="2" customFormat="1" ht="21.75" customHeight="1">
      <c r="A173" s="33"/>
      <c r="B173" s="167"/>
      <c r="C173" s="168" t="s">
        <v>259</v>
      </c>
      <c r="D173" s="168" t="s">
        <v>187</v>
      </c>
      <c r="E173" s="169" t="s">
        <v>310</v>
      </c>
      <c r="F173" s="170" t="s">
        <v>311</v>
      </c>
      <c r="G173" s="171" t="s">
        <v>262</v>
      </c>
      <c r="H173" s="172">
        <v>3.839</v>
      </c>
      <c r="I173" s="173"/>
      <c r="J173" s="174">
        <f>ROUND(I173*H173,2)</f>
        <v>0</v>
      </c>
      <c r="K173" s="170" t="s">
        <v>191</v>
      </c>
      <c r="L173" s="34"/>
      <c r="M173" s="175" t="s">
        <v>1</v>
      </c>
      <c r="N173" s="176" t="s">
        <v>38</v>
      </c>
      <c r="O173" s="59"/>
      <c r="P173" s="177">
        <f>O173*H173</f>
        <v>0</v>
      </c>
      <c r="Q173" s="177">
        <v>0</v>
      </c>
      <c r="R173" s="177">
        <f>Q173*H173</f>
        <v>0</v>
      </c>
      <c r="S173" s="177">
        <v>0</v>
      </c>
      <c r="T173" s="178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79" t="s">
        <v>192</v>
      </c>
      <c r="AT173" s="179" t="s">
        <v>187</v>
      </c>
      <c r="AU173" s="179" t="s">
        <v>82</v>
      </c>
      <c r="AY173" s="18" t="s">
        <v>185</v>
      </c>
      <c r="BE173" s="180">
        <f>IF(N173="základní",J173,0)</f>
        <v>0</v>
      </c>
      <c r="BF173" s="180">
        <f>IF(N173="snížená",J173,0)</f>
        <v>0</v>
      </c>
      <c r="BG173" s="180">
        <f>IF(N173="zákl. přenesená",J173,0)</f>
        <v>0</v>
      </c>
      <c r="BH173" s="180">
        <f>IF(N173="sníž. přenesená",J173,0)</f>
        <v>0</v>
      </c>
      <c r="BI173" s="180">
        <f>IF(N173="nulová",J173,0)</f>
        <v>0</v>
      </c>
      <c r="BJ173" s="18" t="s">
        <v>80</v>
      </c>
      <c r="BK173" s="180">
        <f>ROUND(I173*H173,2)</f>
        <v>0</v>
      </c>
      <c r="BL173" s="18" t="s">
        <v>192</v>
      </c>
      <c r="BM173" s="179" t="s">
        <v>312</v>
      </c>
    </row>
    <row r="174" spans="1:65" s="14" customFormat="1" ht="11.25">
      <c r="B174" s="189"/>
      <c r="D174" s="182" t="s">
        <v>194</v>
      </c>
      <c r="E174" s="190" t="s">
        <v>1</v>
      </c>
      <c r="F174" s="191" t="s">
        <v>313</v>
      </c>
      <c r="H174" s="192">
        <v>3.839</v>
      </c>
      <c r="I174" s="193"/>
      <c r="L174" s="189"/>
      <c r="M174" s="194"/>
      <c r="N174" s="195"/>
      <c r="O174" s="195"/>
      <c r="P174" s="195"/>
      <c r="Q174" s="195"/>
      <c r="R174" s="195"/>
      <c r="S174" s="195"/>
      <c r="T174" s="196"/>
      <c r="AT174" s="190" t="s">
        <v>194</v>
      </c>
      <c r="AU174" s="190" t="s">
        <v>82</v>
      </c>
      <c r="AV174" s="14" t="s">
        <v>82</v>
      </c>
      <c r="AW174" s="14" t="s">
        <v>30</v>
      </c>
      <c r="AX174" s="14" t="s">
        <v>80</v>
      </c>
      <c r="AY174" s="190" t="s">
        <v>185</v>
      </c>
    </row>
    <row r="175" spans="1:65" s="2" customFormat="1" ht="21.75" customHeight="1">
      <c r="A175" s="33"/>
      <c r="B175" s="167"/>
      <c r="C175" s="168" t="s">
        <v>266</v>
      </c>
      <c r="D175" s="168" t="s">
        <v>187</v>
      </c>
      <c r="E175" s="169" t="s">
        <v>1481</v>
      </c>
      <c r="F175" s="170" t="s">
        <v>1482</v>
      </c>
      <c r="G175" s="171" t="s">
        <v>220</v>
      </c>
      <c r="H175" s="172">
        <v>51</v>
      </c>
      <c r="I175" s="173"/>
      <c r="J175" s="174">
        <f>ROUND(I175*H175,2)</f>
        <v>0</v>
      </c>
      <c r="K175" s="170" t="s">
        <v>191</v>
      </c>
      <c r="L175" s="34"/>
      <c r="M175" s="175" t="s">
        <v>1</v>
      </c>
      <c r="N175" s="176" t="s">
        <v>38</v>
      </c>
      <c r="O175" s="59"/>
      <c r="P175" s="177">
        <f>O175*H175</f>
        <v>0</v>
      </c>
      <c r="Q175" s="177">
        <v>0</v>
      </c>
      <c r="R175" s="177">
        <f>Q175*H175</f>
        <v>0</v>
      </c>
      <c r="S175" s="177">
        <v>0</v>
      </c>
      <c r="T175" s="178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79" t="s">
        <v>192</v>
      </c>
      <c r="AT175" s="179" t="s">
        <v>187</v>
      </c>
      <c r="AU175" s="179" t="s">
        <v>82</v>
      </c>
      <c r="AY175" s="18" t="s">
        <v>185</v>
      </c>
      <c r="BE175" s="180">
        <f>IF(N175="základní",J175,0)</f>
        <v>0</v>
      </c>
      <c r="BF175" s="180">
        <f>IF(N175="snížená",J175,0)</f>
        <v>0</v>
      </c>
      <c r="BG175" s="180">
        <f>IF(N175="zákl. přenesená",J175,0)</f>
        <v>0</v>
      </c>
      <c r="BH175" s="180">
        <f>IF(N175="sníž. přenesená",J175,0)</f>
        <v>0</v>
      </c>
      <c r="BI175" s="180">
        <f>IF(N175="nulová",J175,0)</f>
        <v>0</v>
      </c>
      <c r="BJ175" s="18" t="s">
        <v>80</v>
      </c>
      <c r="BK175" s="180">
        <f>ROUND(I175*H175,2)</f>
        <v>0</v>
      </c>
      <c r="BL175" s="18" t="s">
        <v>192</v>
      </c>
      <c r="BM175" s="179" t="s">
        <v>317</v>
      </c>
    </row>
    <row r="176" spans="1:65" s="13" customFormat="1" ht="11.25">
      <c r="B176" s="181"/>
      <c r="D176" s="182" t="s">
        <v>194</v>
      </c>
      <c r="E176" s="183" t="s">
        <v>1</v>
      </c>
      <c r="F176" s="184" t="s">
        <v>195</v>
      </c>
      <c r="H176" s="183" t="s">
        <v>1</v>
      </c>
      <c r="I176" s="185"/>
      <c r="L176" s="181"/>
      <c r="M176" s="186"/>
      <c r="N176" s="187"/>
      <c r="O176" s="187"/>
      <c r="P176" s="187"/>
      <c r="Q176" s="187"/>
      <c r="R176" s="187"/>
      <c r="S176" s="187"/>
      <c r="T176" s="188"/>
      <c r="AT176" s="183" t="s">
        <v>194</v>
      </c>
      <c r="AU176" s="183" t="s">
        <v>82</v>
      </c>
      <c r="AV176" s="13" t="s">
        <v>80</v>
      </c>
      <c r="AW176" s="13" t="s">
        <v>30</v>
      </c>
      <c r="AX176" s="13" t="s">
        <v>73</v>
      </c>
      <c r="AY176" s="183" t="s">
        <v>185</v>
      </c>
    </row>
    <row r="177" spans="1:65" s="14" customFormat="1" ht="11.25">
      <c r="B177" s="189"/>
      <c r="D177" s="182" t="s">
        <v>194</v>
      </c>
      <c r="E177" s="190" t="s">
        <v>1</v>
      </c>
      <c r="F177" s="191" t="s">
        <v>1483</v>
      </c>
      <c r="H177" s="192">
        <v>51</v>
      </c>
      <c r="I177" s="193"/>
      <c r="L177" s="189"/>
      <c r="M177" s="194"/>
      <c r="N177" s="195"/>
      <c r="O177" s="195"/>
      <c r="P177" s="195"/>
      <c r="Q177" s="195"/>
      <c r="R177" s="195"/>
      <c r="S177" s="195"/>
      <c r="T177" s="196"/>
      <c r="AT177" s="190" t="s">
        <v>194</v>
      </c>
      <c r="AU177" s="190" t="s">
        <v>82</v>
      </c>
      <c r="AV177" s="14" t="s">
        <v>82</v>
      </c>
      <c r="AW177" s="14" t="s">
        <v>30</v>
      </c>
      <c r="AX177" s="14" t="s">
        <v>80</v>
      </c>
      <c r="AY177" s="190" t="s">
        <v>185</v>
      </c>
    </row>
    <row r="178" spans="1:65" s="2" customFormat="1" ht="16.5" customHeight="1">
      <c r="A178" s="33"/>
      <c r="B178" s="167"/>
      <c r="C178" s="168" t="s">
        <v>8</v>
      </c>
      <c r="D178" s="168" t="s">
        <v>187</v>
      </c>
      <c r="E178" s="169" t="s">
        <v>325</v>
      </c>
      <c r="F178" s="170" t="s">
        <v>326</v>
      </c>
      <c r="G178" s="171" t="s">
        <v>190</v>
      </c>
      <c r="H178" s="172">
        <v>47.8</v>
      </c>
      <c r="I178" s="173"/>
      <c r="J178" s="174">
        <f>ROUND(I178*H178,2)</f>
        <v>0</v>
      </c>
      <c r="K178" s="170" t="s">
        <v>191</v>
      </c>
      <c r="L178" s="34"/>
      <c r="M178" s="175" t="s">
        <v>1</v>
      </c>
      <c r="N178" s="176" t="s">
        <v>38</v>
      </c>
      <c r="O178" s="59"/>
      <c r="P178" s="177">
        <f>O178*H178</f>
        <v>0</v>
      </c>
      <c r="Q178" s="177">
        <v>8.4000000000000003E-4</v>
      </c>
      <c r="R178" s="177">
        <f>Q178*H178</f>
        <v>4.0152E-2</v>
      </c>
      <c r="S178" s="177">
        <v>0</v>
      </c>
      <c r="T178" s="178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79" t="s">
        <v>192</v>
      </c>
      <c r="AT178" s="179" t="s">
        <v>187</v>
      </c>
      <c r="AU178" s="179" t="s">
        <v>82</v>
      </c>
      <c r="AY178" s="18" t="s">
        <v>185</v>
      </c>
      <c r="BE178" s="180">
        <f>IF(N178="základní",J178,0)</f>
        <v>0</v>
      </c>
      <c r="BF178" s="180">
        <f>IF(N178="snížená",J178,0)</f>
        <v>0</v>
      </c>
      <c r="BG178" s="180">
        <f>IF(N178="zákl. přenesená",J178,0)</f>
        <v>0</v>
      </c>
      <c r="BH178" s="180">
        <f>IF(N178="sníž. přenesená",J178,0)</f>
        <v>0</v>
      </c>
      <c r="BI178" s="180">
        <f>IF(N178="nulová",J178,0)</f>
        <v>0</v>
      </c>
      <c r="BJ178" s="18" t="s">
        <v>80</v>
      </c>
      <c r="BK178" s="180">
        <f>ROUND(I178*H178,2)</f>
        <v>0</v>
      </c>
      <c r="BL178" s="18" t="s">
        <v>192</v>
      </c>
      <c r="BM178" s="179" t="s">
        <v>327</v>
      </c>
    </row>
    <row r="179" spans="1:65" s="13" customFormat="1" ht="11.25">
      <c r="B179" s="181"/>
      <c r="D179" s="182" t="s">
        <v>194</v>
      </c>
      <c r="E179" s="183" t="s">
        <v>1</v>
      </c>
      <c r="F179" s="184" t="s">
        <v>235</v>
      </c>
      <c r="H179" s="183" t="s">
        <v>1</v>
      </c>
      <c r="I179" s="185"/>
      <c r="L179" s="181"/>
      <c r="M179" s="186"/>
      <c r="N179" s="187"/>
      <c r="O179" s="187"/>
      <c r="P179" s="187"/>
      <c r="Q179" s="187"/>
      <c r="R179" s="187"/>
      <c r="S179" s="187"/>
      <c r="T179" s="188"/>
      <c r="AT179" s="183" t="s">
        <v>194</v>
      </c>
      <c r="AU179" s="183" t="s">
        <v>82</v>
      </c>
      <c r="AV179" s="13" t="s">
        <v>80</v>
      </c>
      <c r="AW179" s="13" t="s">
        <v>30</v>
      </c>
      <c r="AX179" s="13" t="s">
        <v>73</v>
      </c>
      <c r="AY179" s="183" t="s">
        <v>185</v>
      </c>
    </row>
    <row r="180" spans="1:65" s="14" customFormat="1" ht="11.25">
      <c r="B180" s="189"/>
      <c r="D180" s="182" t="s">
        <v>194</v>
      </c>
      <c r="E180" s="190" t="s">
        <v>1</v>
      </c>
      <c r="F180" s="191" t="s">
        <v>1484</v>
      </c>
      <c r="H180" s="192">
        <v>24</v>
      </c>
      <c r="I180" s="193"/>
      <c r="L180" s="189"/>
      <c r="M180" s="194"/>
      <c r="N180" s="195"/>
      <c r="O180" s="195"/>
      <c r="P180" s="195"/>
      <c r="Q180" s="195"/>
      <c r="R180" s="195"/>
      <c r="S180" s="195"/>
      <c r="T180" s="196"/>
      <c r="AT180" s="190" t="s">
        <v>194</v>
      </c>
      <c r="AU180" s="190" t="s">
        <v>82</v>
      </c>
      <c r="AV180" s="14" t="s">
        <v>82</v>
      </c>
      <c r="AW180" s="14" t="s">
        <v>30</v>
      </c>
      <c r="AX180" s="14" t="s">
        <v>73</v>
      </c>
      <c r="AY180" s="190" t="s">
        <v>185</v>
      </c>
    </row>
    <row r="181" spans="1:65" s="14" customFormat="1" ht="11.25">
      <c r="B181" s="189"/>
      <c r="D181" s="182" t="s">
        <v>194</v>
      </c>
      <c r="E181" s="190" t="s">
        <v>1</v>
      </c>
      <c r="F181" s="191" t="s">
        <v>1485</v>
      </c>
      <c r="H181" s="192">
        <v>13.6</v>
      </c>
      <c r="I181" s="193"/>
      <c r="L181" s="189"/>
      <c r="M181" s="194"/>
      <c r="N181" s="195"/>
      <c r="O181" s="195"/>
      <c r="P181" s="195"/>
      <c r="Q181" s="195"/>
      <c r="R181" s="195"/>
      <c r="S181" s="195"/>
      <c r="T181" s="196"/>
      <c r="AT181" s="190" t="s">
        <v>194</v>
      </c>
      <c r="AU181" s="190" t="s">
        <v>82</v>
      </c>
      <c r="AV181" s="14" t="s">
        <v>82</v>
      </c>
      <c r="AW181" s="14" t="s">
        <v>30</v>
      </c>
      <c r="AX181" s="14" t="s">
        <v>73</v>
      </c>
      <c r="AY181" s="190" t="s">
        <v>185</v>
      </c>
    </row>
    <row r="182" spans="1:65" s="14" customFormat="1" ht="11.25">
      <c r="B182" s="189"/>
      <c r="D182" s="182" t="s">
        <v>194</v>
      </c>
      <c r="E182" s="190" t="s">
        <v>1</v>
      </c>
      <c r="F182" s="191" t="s">
        <v>1443</v>
      </c>
      <c r="H182" s="192">
        <v>10.199999999999999</v>
      </c>
      <c r="I182" s="193"/>
      <c r="L182" s="189"/>
      <c r="M182" s="194"/>
      <c r="N182" s="195"/>
      <c r="O182" s="195"/>
      <c r="P182" s="195"/>
      <c r="Q182" s="195"/>
      <c r="R182" s="195"/>
      <c r="S182" s="195"/>
      <c r="T182" s="196"/>
      <c r="AT182" s="190" t="s">
        <v>194</v>
      </c>
      <c r="AU182" s="190" t="s">
        <v>82</v>
      </c>
      <c r="AV182" s="14" t="s">
        <v>82</v>
      </c>
      <c r="AW182" s="14" t="s">
        <v>30</v>
      </c>
      <c r="AX182" s="14" t="s">
        <v>73</v>
      </c>
      <c r="AY182" s="190" t="s">
        <v>185</v>
      </c>
    </row>
    <row r="183" spans="1:65" s="15" customFormat="1" ht="11.25">
      <c r="B183" s="197"/>
      <c r="D183" s="182" t="s">
        <v>194</v>
      </c>
      <c r="E183" s="198" t="s">
        <v>110</v>
      </c>
      <c r="F183" s="199" t="s">
        <v>146</v>
      </c>
      <c r="H183" s="200">
        <v>47.8</v>
      </c>
      <c r="I183" s="201"/>
      <c r="L183" s="197"/>
      <c r="M183" s="202"/>
      <c r="N183" s="203"/>
      <c r="O183" s="203"/>
      <c r="P183" s="203"/>
      <c r="Q183" s="203"/>
      <c r="R183" s="203"/>
      <c r="S183" s="203"/>
      <c r="T183" s="204"/>
      <c r="AT183" s="198" t="s">
        <v>194</v>
      </c>
      <c r="AU183" s="198" t="s">
        <v>82</v>
      </c>
      <c r="AV183" s="15" t="s">
        <v>192</v>
      </c>
      <c r="AW183" s="15" t="s">
        <v>30</v>
      </c>
      <c r="AX183" s="15" t="s">
        <v>80</v>
      </c>
      <c r="AY183" s="198" t="s">
        <v>185</v>
      </c>
    </row>
    <row r="184" spans="1:65" s="2" customFormat="1" ht="21.75" customHeight="1">
      <c r="A184" s="33"/>
      <c r="B184" s="167"/>
      <c r="C184" s="168" t="s">
        <v>296</v>
      </c>
      <c r="D184" s="168" t="s">
        <v>187</v>
      </c>
      <c r="E184" s="169" t="s">
        <v>337</v>
      </c>
      <c r="F184" s="170" t="s">
        <v>338</v>
      </c>
      <c r="G184" s="171" t="s">
        <v>190</v>
      </c>
      <c r="H184" s="172">
        <v>47.8</v>
      </c>
      <c r="I184" s="173"/>
      <c r="J184" s="174">
        <f>ROUND(I184*H184,2)</f>
        <v>0</v>
      </c>
      <c r="K184" s="170" t="s">
        <v>191</v>
      </c>
      <c r="L184" s="34"/>
      <c r="M184" s="175" t="s">
        <v>1</v>
      </c>
      <c r="N184" s="176" t="s">
        <v>38</v>
      </c>
      <c r="O184" s="59"/>
      <c r="P184" s="177">
        <f>O184*H184</f>
        <v>0</v>
      </c>
      <c r="Q184" s="177">
        <v>0</v>
      </c>
      <c r="R184" s="177">
        <f>Q184*H184</f>
        <v>0</v>
      </c>
      <c r="S184" s="177">
        <v>0</v>
      </c>
      <c r="T184" s="178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79" t="s">
        <v>192</v>
      </c>
      <c r="AT184" s="179" t="s">
        <v>187</v>
      </c>
      <c r="AU184" s="179" t="s">
        <v>82</v>
      </c>
      <c r="AY184" s="18" t="s">
        <v>185</v>
      </c>
      <c r="BE184" s="180">
        <f>IF(N184="základní",J184,0)</f>
        <v>0</v>
      </c>
      <c r="BF184" s="180">
        <f>IF(N184="snížená",J184,0)</f>
        <v>0</v>
      </c>
      <c r="BG184" s="180">
        <f>IF(N184="zákl. přenesená",J184,0)</f>
        <v>0</v>
      </c>
      <c r="BH184" s="180">
        <f>IF(N184="sníž. přenesená",J184,0)</f>
        <v>0</v>
      </c>
      <c r="BI184" s="180">
        <f>IF(N184="nulová",J184,0)</f>
        <v>0</v>
      </c>
      <c r="BJ184" s="18" t="s">
        <v>80</v>
      </c>
      <c r="BK184" s="180">
        <f>ROUND(I184*H184,2)</f>
        <v>0</v>
      </c>
      <c r="BL184" s="18" t="s">
        <v>192</v>
      </c>
      <c r="BM184" s="179" t="s">
        <v>339</v>
      </c>
    </row>
    <row r="185" spans="1:65" s="14" customFormat="1" ht="11.25">
      <c r="B185" s="189"/>
      <c r="D185" s="182" t="s">
        <v>194</v>
      </c>
      <c r="E185" s="190" t="s">
        <v>1</v>
      </c>
      <c r="F185" s="191" t="s">
        <v>110</v>
      </c>
      <c r="H185" s="192">
        <v>47.8</v>
      </c>
      <c r="I185" s="193"/>
      <c r="L185" s="189"/>
      <c r="M185" s="194"/>
      <c r="N185" s="195"/>
      <c r="O185" s="195"/>
      <c r="P185" s="195"/>
      <c r="Q185" s="195"/>
      <c r="R185" s="195"/>
      <c r="S185" s="195"/>
      <c r="T185" s="196"/>
      <c r="AT185" s="190" t="s">
        <v>194</v>
      </c>
      <c r="AU185" s="190" t="s">
        <v>82</v>
      </c>
      <c r="AV185" s="14" t="s">
        <v>82</v>
      </c>
      <c r="AW185" s="14" t="s">
        <v>30</v>
      </c>
      <c r="AX185" s="14" t="s">
        <v>80</v>
      </c>
      <c r="AY185" s="190" t="s">
        <v>185</v>
      </c>
    </row>
    <row r="186" spans="1:65" s="2" customFormat="1" ht="16.5" customHeight="1">
      <c r="A186" s="33"/>
      <c r="B186" s="167"/>
      <c r="C186" s="168" t="s">
        <v>119</v>
      </c>
      <c r="D186" s="168" t="s">
        <v>187</v>
      </c>
      <c r="E186" s="169" t="s">
        <v>341</v>
      </c>
      <c r="F186" s="170" t="s">
        <v>342</v>
      </c>
      <c r="G186" s="171" t="s">
        <v>190</v>
      </c>
      <c r="H186" s="172">
        <v>17.600000000000001</v>
      </c>
      <c r="I186" s="173"/>
      <c r="J186" s="174">
        <f>ROUND(I186*H186,2)</f>
        <v>0</v>
      </c>
      <c r="K186" s="170" t="s">
        <v>191</v>
      </c>
      <c r="L186" s="34"/>
      <c r="M186" s="175" t="s">
        <v>1</v>
      </c>
      <c r="N186" s="176" t="s">
        <v>38</v>
      </c>
      <c r="O186" s="59"/>
      <c r="P186" s="177">
        <f>O186*H186</f>
        <v>0</v>
      </c>
      <c r="Q186" s="177">
        <v>8.4999999999999995E-4</v>
      </c>
      <c r="R186" s="177">
        <f>Q186*H186</f>
        <v>1.4960000000000001E-2</v>
      </c>
      <c r="S186" s="177">
        <v>0</v>
      </c>
      <c r="T186" s="178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79" t="s">
        <v>192</v>
      </c>
      <c r="AT186" s="179" t="s">
        <v>187</v>
      </c>
      <c r="AU186" s="179" t="s">
        <v>82</v>
      </c>
      <c r="AY186" s="18" t="s">
        <v>185</v>
      </c>
      <c r="BE186" s="180">
        <f>IF(N186="základní",J186,0)</f>
        <v>0</v>
      </c>
      <c r="BF186" s="180">
        <f>IF(N186="snížená",J186,0)</f>
        <v>0</v>
      </c>
      <c r="BG186" s="180">
        <f>IF(N186="zákl. přenesená",J186,0)</f>
        <v>0</v>
      </c>
      <c r="BH186" s="180">
        <f>IF(N186="sníž. přenesená",J186,0)</f>
        <v>0</v>
      </c>
      <c r="BI186" s="180">
        <f>IF(N186="nulová",J186,0)</f>
        <v>0</v>
      </c>
      <c r="BJ186" s="18" t="s">
        <v>80</v>
      </c>
      <c r="BK186" s="180">
        <f>ROUND(I186*H186,2)</f>
        <v>0</v>
      </c>
      <c r="BL186" s="18" t="s">
        <v>192</v>
      </c>
      <c r="BM186" s="179" t="s">
        <v>343</v>
      </c>
    </row>
    <row r="187" spans="1:65" s="13" customFormat="1" ht="11.25">
      <c r="B187" s="181"/>
      <c r="D187" s="182" t="s">
        <v>194</v>
      </c>
      <c r="E187" s="183" t="s">
        <v>1</v>
      </c>
      <c r="F187" s="184" t="s">
        <v>235</v>
      </c>
      <c r="H187" s="183" t="s">
        <v>1</v>
      </c>
      <c r="I187" s="185"/>
      <c r="L187" s="181"/>
      <c r="M187" s="186"/>
      <c r="N187" s="187"/>
      <c r="O187" s="187"/>
      <c r="P187" s="187"/>
      <c r="Q187" s="187"/>
      <c r="R187" s="187"/>
      <c r="S187" s="187"/>
      <c r="T187" s="188"/>
      <c r="AT187" s="183" t="s">
        <v>194</v>
      </c>
      <c r="AU187" s="183" t="s">
        <v>82</v>
      </c>
      <c r="AV187" s="13" t="s">
        <v>80</v>
      </c>
      <c r="AW187" s="13" t="s">
        <v>30</v>
      </c>
      <c r="AX187" s="13" t="s">
        <v>73</v>
      </c>
      <c r="AY187" s="183" t="s">
        <v>185</v>
      </c>
    </row>
    <row r="188" spans="1:65" s="14" customFormat="1" ht="11.25">
      <c r="B188" s="189"/>
      <c r="D188" s="182" t="s">
        <v>194</v>
      </c>
      <c r="E188" s="190" t="s">
        <v>1</v>
      </c>
      <c r="F188" s="191" t="s">
        <v>347</v>
      </c>
      <c r="H188" s="192">
        <v>17.600000000000001</v>
      </c>
      <c r="I188" s="193"/>
      <c r="L188" s="189"/>
      <c r="M188" s="194"/>
      <c r="N188" s="195"/>
      <c r="O188" s="195"/>
      <c r="P188" s="195"/>
      <c r="Q188" s="195"/>
      <c r="R188" s="195"/>
      <c r="S188" s="195"/>
      <c r="T188" s="196"/>
      <c r="AT188" s="190" t="s">
        <v>194</v>
      </c>
      <c r="AU188" s="190" t="s">
        <v>82</v>
      </c>
      <c r="AV188" s="14" t="s">
        <v>82</v>
      </c>
      <c r="AW188" s="14" t="s">
        <v>30</v>
      </c>
      <c r="AX188" s="14" t="s">
        <v>73</v>
      </c>
      <c r="AY188" s="190" t="s">
        <v>185</v>
      </c>
    </row>
    <row r="189" spans="1:65" s="15" customFormat="1" ht="11.25">
      <c r="B189" s="197"/>
      <c r="D189" s="182" t="s">
        <v>194</v>
      </c>
      <c r="E189" s="198" t="s">
        <v>112</v>
      </c>
      <c r="F189" s="199" t="s">
        <v>146</v>
      </c>
      <c r="H189" s="200">
        <v>17.600000000000001</v>
      </c>
      <c r="I189" s="201"/>
      <c r="L189" s="197"/>
      <c r="M189" s="202"/>
      <c r="N189" s="203"/>
      <c r="O189" s="203"/>
      <c r="P189" s="203"/>
      <c r="Q189" s="203"/>
      <c r="R189" s="203"/>
      <c r="S189" s="203"/>
      <c r="T189" s="204"/>
      <c r="AT189" s="198" t="s">
        <v>194</v>
      </c>
      <c r="AU189" s="198" t="s">
        <v>82</v>
      </c>
      <c r="AV189" s="15" t="s">
        <v>192</v>
      </c>
      <c r="AW189" s="15" t="s">
        <v>30</v>
      </c>
      <c r="AX189" s="15" t="s">
        <v>80</v>
      </c>
      <c r="AY189" s="198" t="s">
        <v>185</v>
      </c>
    </row>
    <row r="190" spans="1:65" s="2" customFormat="1" ht="21.75" customHeight="1">
      <c r="A190" s="33"/>
      <c r="B190" s="167"/>
      <c r="C190" s="168" t="s">
        <v>304</v>
      </c>
      <c r="D190" s="168" t="s">
        <v>187</v>
      </c>
      <c r="E190" s="169" t="s">
        <v>349</v>
      </c>
      <c r="F190" s="170" t="s">
        <v>350</v>
      </c>
      <c r="G190" s="171" t="s">
        <v>190</v>
      </c>
      <c r="H190" s="172">
        <v>17.600000000000001</v>
      </c>
      <c r="I190" s="173"/>
      <c r="J190" s="174">
        <f>ROUND(I190*H190,2)</f>
        <v>0</v>
      </c>
      <c r="K190" s="170" t="s">
        <v>191</v>
      </c>
      <c r="L190" s="34"/>
      <c r="M190" s="175" t="s">
        <v>1</v>
      </c>
      <c r="N190" s="176" t="s">
        <v>38</v>
      </c>
      <c r="O190" s="59"/>
      <c r="P190" s="177">
        <f>O190*H190</f>
        <v>0</v>
      </c>
      <c r="Q190" s="177">
        <v>0</v>
      </c>
      <c r="R190" s="177">
        <f>Q190*H190</f>
        <v>0</v>
      </c>
      <c r="S190" s="177">
        <v>0</v>
      </c>
      <c r="T190" s="178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79" t="s">
        <v>192</v>
      </c>
      <c r="AT190" s="179" t="s">
        <v>187</v>
      </c>
      <c r="AU190" s="179" t="s">
        <v>82</v>
      </c>
      <c r="AY190" s="18" t="s">
        <v>185</v>
      </c>
      <c r="BE190" s="180">
        <f>IF(N190="základní",J190,0)</f>
        <v>0</v>
      </c>
      <c r="BF190" s="180">
        <f>IF(N190="snížená",J190,0)</f>
        <v>0</v>
      </c>
      <c r="BG190" s="180">
        <f>IF(N190="zákl. přenesená",J190,0)</f>
        <v>0</v>
      </c>
      <c r="BH190" s="180">
        <f>IF(N190="sníž. přenesená",J190,0)</f>
        <v>0</v>
      </c>
      <c r="BI190" s="180">
        <f>IF(N190="nulová",J190,0)</f>
        <v>0</v>
      </c>
      <c r="BJ190" s="18" t="s">
        <v>80</v>
      </c>
      <c r="BK190" s="180">
        <f>ROUND(I190*H190,2)</f>
        <v>0</v>
      </c>
      <c r="BL190" s="18" t="s">
        <v>192</v>
      </c>
      <c r="BM190" s="179" t="s">
        <v>351</v>
      </c>
    </row>
    <row r="191" spans="1:65" s="14" customFormat="1" ht="11.25">
      <c r="B191" s="189"/>
      <c r="D191" s="182" t="s">
        <v>194</v>
      </c>
      <c r="E191" s="190" t="s">
        <v>1</v>
      </c>
      <c r="F191" s="191" t="s">
        <v>112</v>
      </c>
      <c r="H191" s="192">
        <v>17.600000000000001</v>
      </c>
      <c r="I191" s="193"/>
      <c r="L191" s="189"/>
      <c r="M191" s="194"/>
      <c r="N191" s="195"/>
      <c r="O191" s="195"/>
      <c r="P191" s="195"/>
      <c r="Q191" s="195"/>
      <c r="R191" s="195"/>
      <c r="S191" s="195"/>
      <c r="T191" s="196"/>
      <c r="AT191" s="190" t="s">
        <v>194</v>
      </c>
      <c r="AU191" s="190" t="s">
        <v>82</v>
      </c>
      <c r="AV191" s="14" t="s">
        <v>82</v>
      </c>
      <c r="AW191" s="14" t="s">
        <v>30</v>
      </c>
      <c r="AX191" s="14" t="s">
        <v>80</v>
      </c>
      <c r="AY191" s="190" t="s">
        <v>185</v>
      </c>
    </row>
    <row r="192" spans="1:65" s="2" customFormat="1" ht="21.75" customHeight="1">
      <c r="A192" s="33"/>
      <c r="B192" s="167"/>
      <c r="C192" s="168" t="s">
        <v>309</v>
      </c>
      <c r="D192" s="168" t="s">
        <v>187</v>
      </c>
      <c r="E192" s="169" t="s">
        <v>353</v>
      </c>
      <c r="F192" s="170" t="s">
        <v>354</v>
      </c>
      <c r="G192" s="171" t="s">
        <v>294</v>
      </c>
      <c r="H192" s="172">
        <v>15.358000000000001</v>
      </c>
      <c r="I192" s="173"/>
      <c r="J192" s="174">
        <f>ROUND(I192*H192,2)</f>
        <v>0</v>
      </c>
      <c r="K192" s="170" t="s">
        <v>191</v>
      </c>
      <c r="L192" s="34"/>
      <c r="M192" s="175" t="s">
        <v>1</v>
      </c>
      <c r="N192" s="176" t="s">
        <v>38</v>
      </c>
      <c r="O192" s="59"/>
      <c r="P192" s="177">
        <f>O192*H192</f>
        <v>0</v>
      </c>
      <c r="Q192" s="177">
        <v>0</v>
      </c>
      <c r="R192" s="177">
        <f>Q192*H192</f>
        <v>0</v>
      </c>
      <c r="S192" s="177">
        <v>0</v>
      </c>
      <c r="T192" s="178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79" t="s">
        <v>192</v>
      </c>
      <c r="AT192" s="179" t="s">
        <v>187</v>
      </c>
      <c r="AU192" s="179" t="s">
        <v>82</v>
      </c>
      <c r="AY192" s="18" t="s">
        <v>185</v>
      </c>
      <c r="BE192" s="180">
        <f>IF(N192="základní",J192,0)</f>
        <v>0</v>
      </c>
      <c r="BF192" s="180">
        <f>IF(N192="snížená",J192,0)</f>
        <v>0</v>
      </c>
      <c r="BG192" s="180">
        <f>IF(N192="zákl. přenesená",J192,0)</f>
        <v>0</v>
      </c>
      <c r="BH192" s="180">
        <f>IF(N192="sníž. přenesená",J192,0)</f>
        <v>0</v>
      </c>
      <c r="BI192" s="180">
        <f>IF(N192="nulová",J192,0)</f>
        <v>0</v>
      </c>
      <c r="BJ192" s="18" t="s">
        <v>80</v>
      </c>
      <c r="BK192" s="180">
        <f>ROUND(I192*H192,2)</f>
        <v>0</v>
      </c>
      <c r="BL192" s="18" t="s">
        <v>192</v>
      </c>
      <c r="BM192" s="179" t="s">
        <v>355</v>
      </c>
    </row>
    <row r="193" spans="1:65" s="14" customFormat="1" ht="11.25">
      <c r="B193" s="189"/>
      <c r="D193" s="182" t="s">
        <v>194</v>
      </c>
      <c r="E193" s="190" t="s">
        <v>1</v>
      </c>
      <c r="F193" s="191" t="s">
        <v>1355</v>
      </c>
      <c r="H193" s="192">
        <v>15.358000000000001</v>
      </c>
      <c r="I193" s="193"/>
      <c r="L193" s="189"/>
      <c r="M193" s="194"/>
      <c r="N193" s="195"/>
      <c r="O193" s="195"/>
      <c r="P193" s="195"/>
      <c r="Q193" s="195"/>
      <c r="R193" s="195"/>
      <c r="S193" s="195"/>
      <c r="T193" s="196"/>
      <c r="AT193" s="190" t="s">
        <v>194</v>
      </c>
      <c r="AU193" s="190" t="s">
        <v>82</v>
      </c>
      <c r="AV193" s="14" t="s">
        <v>82</v>
      </c>
      <c r="AW193" s="14" t="s">
        <v>30</v>
      </c>
      <c r="AX193" s="14" t="s">
        <v>80</v>
      </c>
      <c r="AY193" s="190" t="s">
        <v>185</v>
      </c>
    </row>
    <row r="194" spans="1:65" s="2" customFormat="1" ht="21.75" customHeight="1">
      <c r="A194" s="33"/>
      <c r="B194" s="167"/>
      <c r="C194" s="168" t="s">
        <v>314</v>
      </c>
      <c r="D194" s="168" t="s">
        <v>187</v>
      </c>
      <c r="E194" s="169" t="s">
        <v>363</v>
      </c>
      <c r="F194" s="170" t="s">
        <v>364</v>
      </c>
      <c r="G194" s="171" t="s">
        <v>262</v>
      </c>
      <c r="H194" s="172">
        <v>3.839</v>
      </c>
      <c r="I194" s="173"/>
      <c r="J194" s="174">
        <f>ROUND(I194*H194,2)</f>
        <v>0</v>
      </c>
      <c r="K194" s="170" t="s">
        <v>191</v>
      </c>
      <c r="L194" s="34"/>
      <c r="M194" s="175" t="s">
        <v>1</v>
      </c>
      <c r="N194" s="176" t="s">
        <v>38</v>
      </c>
      <c r="O194" s="59"/>
      <c r="P194" s="177">
        <f>O194*H194</f>
        <v>0</v>
      </c>
      <c r="Q194" s="177">
        <v>0</v>
      </c>
      <c r="R194" s="177">
        <f>Q194*H194</f>
        <v>0</v>
      </c>
      <c r="S194" s="177">
        <v>0</v>
      </c>
      <c r="T194" s="178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79" t="s">
        <v>192</v>
      </c>
      <c r="AT194" s="179" t="s">
        <v>187</v>
      </c>
      <c r="AU194" s="179" t="s">
        <v>82</v>
      </c>
      <c r="AY194" s="18" t="s">
        <v>185</v>
      </c>
      <c r="BE194" s="180">
        <f>IF(N194="základní",J194,0)</f>
        <v>0</v>
      </c>
      <c r="BF194" s="180">
        <f>IF(N194="snížená",J194,0)</f>
        <v>0</v>
      </c>
      <c r="BG194" s="180">
        <f>IF(N194="zákl. přenesená",J194,0)</f>
        <v>0</v>
      </c>
      <c r="BH194" s="180">
        <f>IF(N194="sníž. přenesená",J194,0)</f>
        <v>0</v>
      </c>
      <c r="BI194" s="180">
        <f>IF(N194="nulová",J194,0)</f>
        <v>0</v>
      </c>
      <c r="BJ194" s="18" t="s">
        <v>80</v>
      </c>
      <c r="BK194" s="180">
        <f>ROUND(I194*H194,2)</f>
        <v>0</v>
      </c>
      <c r="BL194" s="18" t="s">
        <v>192</v>
      </c>
      <c r="BM194" s="179" t="s">
        <v>365</v>
      </c>
    </row>
    <row r="195" spans="1:65" s="14" customFormat="1" ht="11.25">
      <c r="B195" s="189"/>
      <c r="D195" s="182" t="s">
        <v>194</v>
      </c>
      <c r="E195" s="190" t="s">
        <v>1</v>
      </c>
      <c r="F195" s="191" t="s">
        <v>1357</v>
      </c>
      <c r="H195" s="192">
        <v>3.839</v>
      </c>
      <c r="I195" s="193"/>
      <c r="L195" s="189"/>
      <c r="M195" s="194"/>
      <c r="N195" s="195"/>
      <c r="O195" s="195"/>
      <c r="P195" s="195"/>
      <c r="Q195" s="195"/>
      <c r="R195" s="195"/>
      <c r="S195" s="195"/>
      <c r="T195" s="196"/>
      <c r="AT195" s="190" t="s">
        <v>194</v>
      </c>
      <c r="AU195" s="190" t="s">
        <v>82</v>
      </c>
      <c r="AV195" s="14" t="s">
        <v>82</v>
      </c>
      <c r="AW195" s="14" t="s">
        <v>30</v>
      </c>
      <c r="AX195" s="14" t="s">
        <v>80</v>
      </c>
      <c r="AY195" s="190" t="s">
        <v>185</v>
      </c>
    </row>
    <row r="196" spans="1:65" s="2" customFormat="1" ht="21.75" customHeight="1">
      <c r="A196" s="33"/>
      <c r="B196" s="167"/>
      <c r="C196" s="168" t="s">
        <v>7</v>
      </c>
      <c r="D196" s="168" t="s">
        <v>187</v>
      </c>
      <c r="E196" s="169" t="s">
        <v>373</v>
      </c>
      <c r="F196" s="170" t="s">
        <v>374</v>
      </c>
      <c r="G196" s="171" t="s">
        <v>262</v>
      </c>
      <c r="H196" s="172">
        <v>5.2939999999999996</v>
      </c>
      <c r="I196" s="173"/>
      <c r="J196" s="174">
        <f>ROUND(I196*H196,2)</f>
        <v>0</v>
      </c>
      <c r="K196" s="170" t="s">
        <v>191</v>
      </c>
      <c r="L196" s="34"/>
      <c r="M196" s="175" t="s">
        <v>1</v>
      </c>
      <c r="N196" s="176" t="s">
        <v>38</v>
      </c>
      <c r="O196" s="59"/>
      <c r="P196" s="177">
        <f>O196*H196</f>
        <v>0</v>
      </c>
      <c r="Q196" s="177">
        <v>0</v>
      </c>
      <c r="R196" s="177">
        <f>Q196*H196</f>
        <v>0</v>
      </c>
      <c r="S196" s="177">
        <v>0</v>
      </c>
      <c r="T196" s="178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79" t="s">
        <v>192</v>
      </c>
      <c r="AT196" s="179" t="s">
        <v>187</v>
      </c>
      <c r="AU196" s="179" t="s">
        <v>82</v>
      </c>
      <c r="AY196" s="18" t="s">
        <v>185</v>
      </c>
      <c r="BE196" s="180">
        <f>IF(N196="základní",J196,0)</f>
        <v>0</v>
      </c>
      <c r="BF196" s="180">
        <f>IF(N196="snížená",J196,0)</f>
        <v>0</v>
      </c>
      <c r="BG196" s="180">
        <f>IF(N196="zákl. přenesená",J196,0)</f>
        <v>0</v>
      </c>
      <c r="BH196" s="180">
        <f>IF(N196="sníž. přenesená",J196,0)</f>
        <v>0</v>
      </c>
      <c r="BI196" s="180">
        <f>IF(N196="nulová",J196,0)</f>
        <v>0</v>
      </c>
      <c r="BJ196" s="18" t="s">
        <v>80</v>
      </c>
      <c r="BK196" s="180">
        <f>ROUND(I196*H196,2)</f>
        <v>0</v>
      </c>
      <c r="BL196" s="18" t="s">
        <v>192</v>
      </c>
      <c r="BM196" s="179" t="s">
        <v>375</v>
      </c>
    </row>
    <row r="197" spans="1:65" s="13" customFormat="1" ht="11.25">
      <c r="B197" s="181"/>
      <c r="D197" s="182" t="s">
        <v>194</v>
      </c>
      <c r="E197" s="183" t="s">
        <v>1</v>
      </c>
      <c r="F197" s="184" t="s">
        <v>235</v>
      </c>
      <c r="H197" s="183" t="s">
        <v>1</v>
      </c>
      <c r="I197" s="185"/>
      <c r="L197" s="181"/>
      <c r="M197" s="186"/>
      <c r="N197" s="187"/>
      <c r="O197" s="187"/>
      <c r="P197" s="187"/>
      <c r="Q197" s="187"/>
      <c r="R197" s="187"/>
      <c r="S197" s="187"/>
      <c r="T197" s="188"/>
      <c r="AT197" s="183" t="s">
        <v>194</v>
      </c>
      <c r="AU197" s="183" t="s">
        <v>82</v>
      </c>
      <c r="AV197" s="13" t="s">
        <v>80</v>
      </c>
      <c r="AW197" s="13" t="s">
        <v>30</v>
      </c>
      <c r="AX197" s="13" t="s">
        <v>73</v>
      </c>
      <c r="AY197" s="183" t="s">
        <v>185</v>
      </c>
    </row>
    <row r="198" spans="1:65" s="13" customFormat="1" ht="11.25">
      <c r="B198" s="181"/>
      <c r="D198" s="182" t="s">
        <v>194</v>
      </c>
      <c r="E198" s="183" t="s">
        <v>1</v>
      </c>
      <c r="F198" s="184" t="s">
        <v>376</v>
      </c>
      <c r="H198" s="183" t="s">
        <v>1</v>
      </c>
      <c r="I198" s="185"/>
      <c r="L198" s="181"/>
      <c r="M198" s="186"/>
      <c r="N198" s="187"/>
      <c r="O198" s="187"/>
      <c r="P198" s="187"/>
      <c r="Q198" s="187"/>
      <c r="R198" s="187"/>
      <c r="S198" s="187"/>
      <c r="T198" s="188"/>
      <c r="AT198" s="183" t="s">
        <v>194</v>
      </c>
      <c r="AU198" s="183" t="s">
        <v>82</v>
      </c>
      <c r="AV198" s="13" t="s">
        <v>80</v>
      </c>
      <c r="AW198" s="13" t="s">
        <v>30</v>
      </c>
      <c r="AX198" s="13" t="s">
        <v>73</v>
      </c>
      <c r="AY198" s="183" t="s">
        <v>185</v>
      </c>
    </row>
    <row r="199" spans="1:65" s="13" customFormat="1" ht="11.25">
      <c r="B199" s="181"/>
      <c r="D199" s="182" t="s">
        <v>194</v>
      </c>
      <c r="E199" s="183" t="s">
        <v>1</v>
      </c>
      <c r="F199" s="184" t="s">
        <v>377</v>
      </c>
      <c r="H199" s="183" t="s">
        <v>1</v>
      </c>
      <c r="I199" s="185"/>
      <c r="L199" s="181"/>
      <c r="M199" s="186"/>
      <c r="N199" s="187"/>
      <c r="O199" s="187"/>
      <c r="P199" s="187"/>
      <c r="Q199" s="187"/>
      <c r="R199" s="187"/>
      <c r="S199" s="187"/>
      <c r="T199" s="188"/>
      <c r="AT199" s="183" t="s">
        <v>194</v>
      </c>
      <c r="AU199" s="183" t="s">
        <v>82</v>
      </c>
      <c r="AV199" s="13" t="s">
        <v>80</v>
      </c>
      <c r="AW199" s="13" t="s">
        <v>30</v>
      </c>
      <c r="AX199" s="13" t="s">
        <v>73</v>
      </c>
      <c r="AY199" s="183" t="s">
        <v>185</v>
      </c>
    </row>
    <row r="200" spans="1:65" s="14" customFormat="1" ht="11.25">
      <c r="B200" s="189"/>
      <c r="D200" s="182" t="s">
        <v>194</v>
      </c>
      <c r="E200" s="190" t="s">
        <v>1</v>
      </c>
      <c r="F200" s="191" t="s">
        <v>1486</v>
      </c>
      <c r="H200" s="192">
        <v>2.4</v>
      </c>
      <c r="I200" s="193"/>
      <c r="L200" s="189"/>
      <c r="M200" s="194"/>
      <c r="N200" s="195"/>
      <c r="O200" s="195"/>
      <c r="P200" s="195"/>
      <c r="Q200" s="195"/>
      <c r="R200" s="195"/>
      <c r="S200" s="195"/>
      <c r="T200" s="196"/>
      <c r="AT200" s="190" t="s">
        <v>194</v>
      </c>
      <c r="AU200" s="190" t="s">
        <v>82</v>
      </c>
      <c r="AV200" s="14" t="s">
        <v>82</v>
      </c>
      <c r="AW200" s="14" t="s">
        <v>30</v>
      </c>
      <c r="AX200" s="14" t="s">
        <v>73</v>
      </c>
      <c r="AY200" s="190" t="s">
        <v>185</v>
      </c>
    </row>
    <row r="201" spans="1:65" s="16" customFormat="1" ht="11.25">
      <c r="B201" s="205"/>
      <c r="D201" s="182" t="s">
        <v>194</v>
      </c>
      <c r="E201" s="206" t="s">
        <v>106</v>
      </c>
      <c r="F201" s="207" t="s">
        <v>101</v>
      </c>
      <c r="H201" s="208">
        <v>2.4</v>
      </c>
      <c r="I201" s="209"/>
      <c r="L201" s="205"/>
      <c r="M201" s="210"/>
      <c r="N201" s="211"/>
      <c r="O201" s="211"/>
      <c r="P201" s="211"/>
      <c r="Q201" s="211"/>
      <c r="R201" s="211"/>
      <c r="S201" s="211"/>
      <c r="T201" s="212"/>
      <c r="AT201" s="206" t="s">
        <v>194</v>
      </c>
      <c r="AU201" s="206" t="s">
        <v>82</v>
      </c>
      <c r="AV201" s="16" t="s">
        <v>202</v>
      </c>
      <c r="AW201" s="16" t="s">
        <v>30</v>
      </c>
      <c r="AX201" s="16" t="s">
        <v>73</v>
      </c>
      <c r="AY201" s="206" t="s">
        <v>185</v>
      </c>
    </row>
    <row r="202" spans="1:65" s="13" customFormat="1" ht="11.25">
      <c r="B202" s="181"/>
      <c r="D202" s="182" t="s">
        <v>194</v>
      </c>
      <c r="E202" s="183" t="s">
        <v>1</v>
      </c>
      <c r="F202" s="184" t="s">
        <v>382</v>
      </c>
      <c r="H202" s="183" t="s">
        <v>1</v>
      </c>
      <c r="I202" s="185"/>
      <c r="L202" s="181"/>
      <c r="M202" s="186"/>
      <c r="N202" s="187"/>
      <c r="O202" s="187"/>
      <c r="P202" s="187"/>
      <c r="Q202" s="187"/>
      <c r="R202" s="187"/>
      <c r="S202" s="187"/>
      <c r="T202" s="188"/>
      <c r="AT202" s="183" t="s">
        <v>194</v>
      </c>
      <c r="AU202" s="183" t="s">
        <v>82</v>
      </c>
      <c r="AV202" s="13" t="s">
        <v>80</v>
      </c>
      <c r="AW202" s="13" t="s">
        <v>30</v>
      </c>
      <c r="AX202" s="13" t="s">
        <v>73</v>
      </c>
      <c r="AY202" s="183" t="s">
        <v>185</v>
      </c>
    </row>
    <row r="203" spans="1:65" s="14" customFormat="1" ht="11.25">
      <c r="B203" s="189"/>
      <c r="D203" s="182" t="s">
        <v>194</v>
      </c>
      <c r="E203" s="190" t="s">
        <v>1</v>
      </c>
      <c r="F203" s="191" t="s">
        <v>1487</v>
      </c>
      <c r="H203" s="192">
        <v>3.2</v>
      </c>
      <c r="I203" s="193"/>
      <c r="L203" s="189"/>
      <c r="M203" s="194"/>
      <c r="N203" s="195"/>
      <c r="O203" s="195"/>
      <c r="P203" s="195"/>
      <c r="Q203" s="195"/>
      <c r="R203" s="195"/>
      <c r="S203" s="195"/>
      <c r="T203" s="196"/>
      <c r="AT203" s="190" t="s">
        <v>194</v>
      </c>
      <c r="AU203" s="190" t="s">
        <v>82</v>
      </c>
      <c r="AV203" s="14" t="s">
        <v>82</v>
      </c>
      <c r="AW203" s="14" t="s">
        <v>30</v>
      </c>
      <c r="AX203" s="14" t="s">
        <v>73</v>
      </c>
      <c r="AY203" s="190" t="s">
        <v>185</v>
      </c>
    </row>
    <row r="204" spans="1:65" s="16" customFormat="1" ht="11.25">
      <c r="B204" s="205"/>
      <c r="D204" s="182" t="s">
        <v>194</v>
      </c>
      <c r="E204" s="206" t="s">
        <v>108</v>
      </c>
      <c r="F204" s="207" t="s">
        <v>101</v>
      </c>
      <c r="H204" s="208">
        <v>3.2</v>
      </c>
      <c r="I204" s="209"/>
      <c r="L204" s="205"/>
      <c r="M204" s="210"/>
      <c r="N204" s="211"/>
      <c r="O204" s="211"/>
      <c r="P204" s="211"/>
      <c r="Q204" s="211"/>
      <c r="R204" s="211"/>
      <c r="S204" s="211"/>
      <c r="T204" s="212"/>
      <c r="AT204" s="206" t="s">
        <v>194</v>
      </c>
      <c r="AU204" s="206" t="s">
        <v>82</v>
      </c>
      <c r="AV204" s="16" t="s">
        <v>202</v>
      </c>
      <c r="AW204" s="16" t="s">
        <v>30</v>
      </c>
      <c r="AX204" s="16" t="s">
        <v>73</v>
      </c>
      <c r="AY204" s="206" t="s">
        <v>185</v>
      </c>
    </row>
    <row r="205" spans="1:65" s="13" customFormat="1" ht="11.25">
      <c r="B205" s="181"/>
      <c r="D205" s="182" t="s">
        <v>194</v>
      </c>
      <c r="E205" s="183" t="s">
        <v>1</v>
      </c>
      <c r="F205" s="184" t="s">
        <v>387</v>
      </c>
      <c r="H205" s="183" t="s">
        <v>1</v>
      </c>
      <c r="I205" s="185"/>
      <c r="L205" s="181"/>
      <c r="M205" s="186"/>
      <c r="N205" s="187"/>
      <c r="O205" s="187"/>
      <c r="P205" s="187"/>
      <c r="Q205" s="187"/>
      <c r="R205" s="187"/>
      <c r="S205" s="187"/>
      <c r="T205" s="188"/>
      <c r="AT205" s="183" t="s">
        <v>194</v>
      </c>
      <c r="AU205" s="183" t="s">
        <v>82</v>
      </c>
      <c r="AV205" s="13" t="s">
        <v>80</v>
      </c>
      <c r="AW205" s="13" t="s">
        <v>30</v>
      </c>
      <c r="AX205" s="13" t="s">
        <v>73</v>
      </c>
      <c r="AY205" s="183" t="s">
        <v>185</v>
      </c>
    </row>
    <row r="206" spans="1:65" s="14" customFormat="1" ht="11.25">
      <c r="B206" s="189"/>
      <c r="D206" s="182" t="s">
        <v>194</v>
      </c>
      <c r="E206" s="190" t="s">
        <v>1</v>
      </c>
      <c r="F206" s="191" t="s">
        <v>1488</v>
      </c>
      <c r="H206" s="192">
        <v>0.24</v>
      </c>
      <c r="I206" s="193"/>
      <c r="L206" s="189"/>
      <c r="M206" s="194"/>
      <c r="N206" s="195"/>
      <c r="O206" s="195"/>
      <c r="P206" s="195"/>
      <c r="Q206" s="195"/>
      <c r="R206" s="195"/>
      <c r="S206" s="195"/>
      <c r="T206" s="196"/>
      <c r="AT206" s="190" t="s">
        <v>194</v>
      </c>
      <c r="AU206" s="190" t="s">
        <v>82</v>
      </c>
      <c r="AV206" s="14" t="s">
        <v>82</v>
      </c>
      <c r="AW206" s="14" t="s">
        <v>30</v>
      </c>
      <c r="AX206" s="14" t="s">
        <v>73</v>
      </c>
      <c r="AY206" s="190" t="s">
        <v>185</v>
      </c>
    </row>
    <row r="207" spans="1:65" s="16" customFormat="1" ht="11.25">
      <c r="B207" s="205"/>
      <c r="D207" s="182" t="s">
        <v>194</v>
      </c>
      <c r="E207" s="206" t="s">
        <v>100</v>
      </c>
      <c r="F207" s="207" t="s">
        <v>101</v>
      </c>
      <c r="H207" s="208">
        <v>0.24</v>
      </c>
      <c r="I207" s="209"/>
      <c r="L207" s="205"/>
      <c r="M207" s="210"/>
      <c r="N207" s="211"/>
      <c r="O207" s="211"/>
      <c r="P207" s="211"/>
      <c r="Q207" s="211"/>
      <c r="R207" s="211"/>
      <c r="S207" s="211"/>
      <c r="T207" s="212"/>
      <c r="AT207" s="206" t="s">
        <v>194</v>
      </c>
      <c r="AU207" s="206" t="s">
        <v>82</v>
      </c>
      <c r="AV207" s="16" t="s">
        <v>202</v>
      </c>
      <c r="AW207" s="16" t="s">
        <v>30</v>
      </c>
      <c r="AX207" s="16" t="s">
        <v>73</v>
      </c>
      <c r="AY207" s="206" t="s">
        <v>185</v>
      </c>
    </row>
    <row r="208" spans="1:65" s="14" customFormat="1" ht="11.25">
      <c r="B208" s="189"/>
      <c r="D208" s="182" t="s">
        <v>194</v>
      </c>
      <c r="E208" s="190" t="s">
        <v>1</v>
      </c>
      <c r="F208" s="191" t="s">
        <v>1489</v>
      </c>
      <c r="H208" s="192">
        <v>0.25</v>
      </c>
      <c r="I208" s="193"/>
      <c r="L208" s="189"/>
      <c r="M208" s="194"/>
      <c r="N208" s="195"/>
      <c r="O208" s="195"/>
      <c r="P208" s="195"/>
      <c r="Q208" s="195"/>
      <c r="R208" s="195"/>
      <c r="S208" s="195"/>
      <c r="T208" s="196"/>
      <c r="AT208" s="190" t="s">
        <v>194</v>
      </c>
      <c r="AU208" s="190" t="s">
        <v>82</v>
      </c>
      <c r="AV208" s="14" t="s">
        <v>82</v>
      </c>
      <c r="AW208" s="14" t="s">
        <v>30</v>
      </c>
      <c r="AX208" s="14" t="s">
        <v>73</v>
      </c>
      <c r="AY208" s="190" t="s">
        <v>185</v>
      </c>
    </row>
    <row r="209" spans="1:65" s="14" customFormat="1" ht="22.5">
      <c r="B209" s="189"/>
      <c r="D209" s="182" t="s">
        <v>194</v>
      </c>
      <c r="E209" s="190" t="s">
        <v>1</v>
      </c>
      <c r="F209" s="191" t="s">
        <v>1490</v>
      </c>
      <c r="H209" s="192">
        <v>0.28299999999999997</v>
      </c>
      <c r="I209" s="193"/>
      <c r="L209" s="189"/>
      <c r="M209" s="194"/>
      <c r="N209" s="195"/>
      <c r="O209" s="195"/>
      <c r="P209" s="195"/>
      <c r="Q209" s="195"/>
      <c r="R209" s="195"/>
      <c r="S209" s="195"/>
      <c r="T209" s="196"/>
      <c r="AT209" s="190" t="s">
        <v>194</v>
      </c>
      <c r="AU209" s="190" t="s">
        <v>82</v>
      </c>
      <c r="AV209" s="14" t="s">
        <v>82</v>
      </c>
      <c r="AW209" s="14" t="s">
        <v>30</v>
      </c>
      <c r="AX209" s="14" t="s">
        <v>73</v>
      </c>
      <c r="AY209" s="190" t="s">
        <v>185</v>
      </c>
    </row>
    <row r="210" spans="1:65" s="14" customFormat="1" ht="11.25">
      <c r="B210" s="189"/>
      <c r="D210" s="182" t="s">
        <v>194</v>
      </c>
      <c r="E210" s="190" t="s">
        <v>1</v>
      </c>
      <c r="F210" s="191" t="s">
        <v>1491</v>
      </c>
      <c r="H210" s="192">
        <v>0.22500000000000001</v>
      </c>
      <c r="I210" s="193"/>
      <c r="L210" s="189"/>
      <c r="M210" s="194"/>
      <c r="N210" s="195"/>
      <c r="O210" s="195"/>
      <c r="P210" s="195"/>
      <c r="Q210" s="195"/>
      <c r="R210" s="195"/>
      <c r="S210" s="195"/>
      <c r="T210" s="196"/>
      <c r="AT210" s="190" t="s">
        <v>194</v>
      </c>
      <c r="AU210" s="190" t="s">
        <v>82</v>
      </c>
      <c r="AV210" s="14" t="s">
        <v>82</v>
      </c>
      <c r="AW210" s="14" t="s">
        <v>30</v>
      </c>
      <c r="AX210" s="14" t="s">
        <v>73</v>
      </c>
      <c r="AY210" s="190" t="s">
        <v>185</v>
      </c>
    </row>
    <row r="211" spans="1:65" s="14" customFormat="1" ht="22.5">
      <c r="B211" s="189"/>
      <c r="D211" s="182" t="s">
        <v>194</v>
      </c>
      <c r="E211" s="190" t="s">
        <v>1</v>
      </c>
      <c r="F211" s="191" t="s">
        <v>1492</v>
      </c>
      <c r="H211" s="192">
        <v>1.9E-2</v>
      </c>
      <c r="I211" s="193"/>
      <c r="L211" s="189"/>
      <c r="M211" s="194"/>
      <c r="N211" s="195"/>
      <c r="O211" s="195"/>
      <c r="P211" s="195"/>
      <c r="Q211" s="195"/>
      <c r="R211" s="195"/>
      <c r="S211" s="195"/>
      <c r="T211" s="196"/>
      <c r="AT211" s="190" t="s">
        <v>194</v>
      </c>
      <c r="AU211" s="190" t="s">
        <v>82</v>
      </c>
      <c r="AV211" s="14" t="s">
        <v>82</v>
      </c>
      <c r="AW211" s="14" t="s">
        <v>30</v>
      </c>
      <c r="AX211" s="14" t="s">
        <v>73</v>
      </c>
      <c r="AY211" s="190" t="s">
        <v>185</v>
      </c>
    </row>
    <row r="212" spans="1:65" s="15" customFormat="1" ht="11.25">
      <c r="B212" s="197"/>
      <c r="D212" s="182" t="s">
        <v>194</v>
      </c>
      <c r="E212" s="198" t="s">
        <v>145</v>
      </c>
      <c r="F212" s="199" t="s">
        <v>146</v>
      </c>
      <c r="H212" s="200">
        <v>6.617</v>
      </c>
      <c r="I212" s="201"/>
      <c r="L212" s="197"/>
      <c r="M212" s="202"/>
      <c r="N212" s="203"/>
      <c r="O212" s="203"/>
      <c r="P212" s="203"/>
      <c r="Q212" s="203"/>
      <c r="R212" s="203"/>
      <c r="S212" s="203"/>
      <c r="T212" s="204"/>
      <c r="AT212" s="198" t="s">
        <v>194</v>
      </c>
      <c r="AU212" s="198" t="s">
        <v>82</v>
      </c>
      <c r="AV212" s="15" t="s">
        <v>192</v>
      </c>
      <c r="AW212" s="15" t="s">
        <v>30</v>
      </c>
      <c r="AX212" s="15" t="s">
        <v>73</v>
      </c>
      <c r="AY212" s="198" t="s">
        <v>185</v>
      </c>
    </row>
    <row r="213" spans="1:65" s="14" customFormat="1" ht="11.25">
      <c r="B213" s="189"/>
      <c r="D213" s="182" t="s">
        <v>194</v>
      </c>
      <c r="E213" s="190" t="s">
        <v>141</v>
      </c>
      <c r="F213" s="191" t="s">
        <v>145</v>
      </c>
      <c r="H213" s="192">
        <v>6.617</v>
      </c>
      <c r="I213" s="193"/>
      <c r="L213" s="189"/>
      <c r="M213" s="194"/>
      <c r="N213" s="195"/>
      <c r="O213" s="195"/>
      <c r="P213" s="195"/>
      <c r="Q213" s="195"/>
      <c r="R213" s="195"/>
      <c r="S213" s="195"/>
      <c r="T213" s="196"/>
      <c r="AT213" s="190" t="s">
        <v>194</v>
      </c>
      <c r="AU213" s="190" t="s">
        <v>82</v>
      </c>
      <c r="AV213" s="14" t="s">
        <v>82</v>
      </c>
      <c r="AW213" s="14" t="s">
        <v>30</v>
      </c>
      <c r="AX213" s="14" t="s">
        <v>73</v>
      </c>
      <c r="AY213" s="190" t="s">
        <v>185</v>
      </c>
    </row>
    <row r="214" spans="1:65" s="14" customFormat="1" ht="11.25">
      <c r="B214" s="189"/>
      <c r="D214" s="182" t="s">
        <v>194</v>
      </c>
      <c r="E214" s="190" t="s">
        <v>1</v>
      </c>
      <c r="F214" s="191" t="s">
        <v>397</v>
      </c>
      <c r="H214" s="192">
        <v>5.2939999999999996</v>
      </c>
      <c r="I214" s="193"/>
      <c r="L214" s="189"/>
      <c r="M214" s="194"/>
      <c r="N214" s="195"/>
      <c r="O214" s="195"/>
      <c r="P214" s="195"/>
      <c r="Q214" s="195"/>
      <c r="R214" s="195"/>
      <c r="S214" s="195"/>
      <c r="T214" s="196"/>
      <c r="AT214" s="190" t="s">
        <v>194</v>
      </c>
      <c r="AU214" s="190" t="s">
        <v>82</v>
      </c>
      <c r="AV214" s="14" t="s">
        <v>82</v>
      </c>
      <c r="AW214" s="14" t="s">
        <v>30</v>
      </c>
      <c r="AX214" s="14" t="s">
        <v>80</v>
      </c>
      <c r="AY214" s="190" t="s">
        <v>185</v>
      </c>
    </row>
    <row r="215" spans="1:65" s="2" customFormat="1" ht="21.75" customHeight="1">
      <c r="A215" s="33"/>
      <c r="B215" s="167"/>
      <c r="C215" s="168" t="s">
        <v>324</v>
      </c>
      <c r="D215" s="168" t="s">
        <v>187</v>
      </c>
      <c r="E215" s="169" t="s">
        <v>399</v>
      </c>
      <c r="F215" s="170" t="s">
        <v>400</v>
      </c>
      <c r="G215" s="171" t="s">
        <v>262</v>
      </c>
      <c r="H215" s="172">
        <v>169.39500000000001</v>
      </c>
      <c r="I215" s="173"/>
      <c r="J215" s="174">
        <f>ROUND(I215*H215,2)</f>
        <v>0</v>
      </c>
      <c r="K215" s="170" t="s">
        <v>191</v>
      </c>
      <c r="L215" s="34"/>
      <c r="M215" s="175" t="s">
        <v>1</v>
      </c>
      <c r="N215" s="176" t="s">
        <v>38</v>
      </c>
      <c r="O215" s="59"/>
      <c r="P215" s="177">
        <f>O215*H215</f>
        <v>0</v>
      </c>
      <c r="Q215" s="177">
        <v>0</v>
      </c>
      <c r="R215" s="177">
        <f>Q215*H215</f>
        <v>0</v>
      </c>
      <c r="S215" s="177">
        <v>0</v>
      </c>
      <c r="T215" s="178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79" t="s">
        <v>192</v>
      </c>
      <c r="AT215" s="179" t="s">
        <v>187</v>
      </c>
      <c r="AU215" s="179" t="s">
        <v>82</v>
      </c>
      <c r="AY215" s="18" t="s">
        <v>185</v>
      </c>
      <c r="BE215" s="180">
        <f>IF(N215="základní",J215,0)</f>
        <v>0</v>
      </c>
      <c r="BF215" s="180">
        <f>IF(N215="snížená",J215,0)</f>
        <v>0</v>
      </c>
      <c r="BG215" s="180">
        <f>IF(N215="zákl. přenesená",J215,0)</f>
        <v>0</v>
      </c>
      <c r="BH215" s="180">
        <f>IF(N215="sníž. přenesená",J215,0)</f>
        <v>0</v>
      </c>
      <c r="BI215" s="180">
        <f>IF(N215="nulová",J215,0)</f>
        <v>0</v>
      </c>
      <c r="BJ215" s="18" t="s">
        <v>80</v>
      </c>
      <c r="BK215" s="180">
        <f>ROUND(I215*H215,2)</f>
        <v>0</v>
      </c>
      <c r="BL215" s="18" t="s">
        <v>192</v>
      </c>
      <c r="BM215" s="179" t="s">
        <v>401</v>
      </c>
    </row>
    <row r="216" spans="1:65" s="14" customFormat="1" ht="11.25">
      <c r="B216" s="189"/>
      <c r="D216" s="182" t="s">
        <v>194</v>
      </c>
      <c r="E216" s="190" t="s">
        <v>1</v>
      </c>
      <c r="F216" s="191" t="s">
        <v>402</v>
      </c>
      <c r="H216" s="192">
        <v>169.39500000000001</v>
      </c>
      <c r="I216" s="193"/>
      <c r="L216" s="189"/>
      <c r="M216" s="194"/>
      <c r="N216" s="195"/>
      <c r="O216" s="195"/>
      <c r="P216" s="195"/>
      <c r="Q216" s="195"/>
      <c r="R216" s="195"/>
      <c r="S216" s="195"/>
      <c r="T216" s="196"/>
      <c r="AT216" s="190" t="s">
        <v>194</v>
      </c>
      <c r="AU216" s="190" t="s">
        <v>82</v>
      </c>
      <c r="AV216" s="14" t="s">
        <v>82</v>
      </c>
      <c r="AW216" s="14" t="s">
        <v>30</v>
      </c>
      <c r="AX216" s="14" t="s">
        <v>80</v>
      </c>
      <c r="AY216" s="190" t="s">
        <v>185</v>
      </c>
    </row>
    <row r="217" spans="1:65" s="2" customFormat="1" ht="21.75" customHeight="1">
      <c r="A217" s="33"/>
      <c r="B217" s="167"/>
      <c r="C217" s="168" t="s">
        <v>116</v>
      </c>
      <c r="D217" s="168" t="s">
        <v>187</v>
      </c>
      <c r="E217" s="169" t="s">
        <v>404</v>
      </c>
      <c r="F217" s="170" t="s">
        <v>405</v>
      </c>
      <c r="G217" s="171" t="s">
        <v>262</v>
      </c>
      <c r="H217" s="172">
        <v>1.323</v>
      </c>
      <c r="I217" s="173"/>
      <c r="J217" s="174">
        <f>ROUND(I217*H217,2)</f>
        <v>0</v>
      </c>
      <c r="K217" s="170" t="s">
        <v>191</v>
      </c>
      <c r="L217" s="34"/>
      <c r="M217" s="175" t="s">
        <v>1</v>
      </c>
      <c r="N217" s="176" t="s">
        <v>38</v>
      </c>
      <c r="O217" s="59"/>
      <c r="P217" s="177">
        <f>O217*H217</f>
        <v>0</v>
      </c>
      <c r="Q217" s="177">
        <v>0</v>
      </c>
      <c r="R217" s="177">
        <f>Q217*H217</f>
        <v>0</v>
      </c>
      <c r="S217" s="177">
        <v>0</v>
      </c>
      <c r="T217" s="178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79" t="s">
        <v>192</v>
      </c>
      <c r="AT217" s="179" t="s">
        <v>187</v>
      </c>
      <c r="AU217" s="179" t="s">
        <v>82</v>
      </c>
      <c r="AY217" s="18" t="s">
        <v>185</v>
      </c>
      <c r="BE217" s="180">
        <f>IF(N217="základní",J217,0)</f>
        <v>0</v>
      </c>
      <c r="BF217" s="180">
        <f>IF(N217="snížená",J217,0)</f>
        <v>0</v>
      </c>
      <c r="BG217" s="180">
        <f>IF(N217="zákl. přenesená",J217,0)</f>
        <v>0</v>
      </c>
      <c r="BH217" s="180">
        <f>IF(N217="sníž. přenesená",J217,0)</f>
        <v>0</v>
      </c>
      <c r="BI217" s="180">
        <f>IF(N217="nulová",J217,0)</f>
        <v>0</v>
      </c>
      <c r="BJ217" s="18" t="s">
        <v>80</v>
      </c>
      <c r="BK217" s="180">
        <f>ROUND(I217*H217,2)</f>
        <v>0</v>
      </c>
      <c r="BL217" s="18" t="s">
        <v>192</v>
      </c>
      <c r="BM217" s="179" t="s">
        <v>406</v>
      </c>
    </row>
    <row r="218" spans="1:65" s="14" customFormat="1" ht="11.25">
      <c r="B218" s="189"/>
      <c r="D218" s="182" t="s">
        <v>194</v>
      </c>
      <c r="E218" s="190" t="s">
        <v>1</v>
      </c>
      <c r="F218" s="191" t="s">
        <v>407</v>
      </c>
      <c r="H218" s="192">
        <v>1.323</v>
      </c>
      <c r="I218" s="193"/>
      <c r="L218" s="189"/>
      <c r="M218" s="194"/>
      <c r="N218" s="195"/>
      <c r="O218" s="195"/>
      <c r="P218" s="195"/>
      <c r="Q218" s="195"/>
      <c r="R218" s="195"/>
      <c r="S218" s="195"/>
      <c r="T218" s="196"/>
      <c r="AT218" s="190" t="s">
        <v>194</v>
      </c>
      <c r="AU218" s="190" t="s">
        <v>82</v>
      </c>
      <c r="AV218" s="14" t="s">
        <v>82</v>
      </c>
      <c r="AW218" s="14" t="s">
        <v>30</v>
      </c>
      <c r="AX218" s="14" t="s">
        <v>80</v>
      </c>
      <c r="AY218" s="190" t="s">
        <v>185</v>
      </c>
    </row>
    <row r="219" spans="1:65" s="2" customFormat="1" ht="21.75" customHeight="1">
      <c r="A219" s="33"/>
      <c r="B219" s="167"/>
      <c r="C219" s="168" t="s">
        <v>340</v>
      </c>
      <c r="D219" s="168" t="s">
        <v>187</v>
      </c>
      <c r="E219" s="169" t="s">
        <v>409</v>
      </c>
      <c r="F219" s="170" t="s">
        <v>410</v>
      </c>
      <c r="G219" s="171" t="s">
        <v>262</v>
      </c>
      <c r="H219" s="172">
        <v>42.348999999999997</v>
      </c>
      <c r="I219" s="173"/>
      <c r="J219" s="174">
        <f>ROUND(I219*H219,2)</f>
        <v>0</v>
      </c>
      <c r="K219" s="170" t="s">
        <v>191</v>
      </c>
      <c r="L219" s="34"/>
      <c r="M219" s="175" t="s">
        <v>1</v>
      </c>
      <c r="N219" s="176" t="s">
        <v>38</v>
      </c>
      <c r="O219" s="59"/>
      <c r="P219" s="177">
        <f>O219*H219</f>
        <v>0</v>
      </c>
      <c r="Q219" s="177">
        <v>0</v>
      </c>
      <c r="R219" s="177">
        <f>Q219*H219</f>
        <v>0</v>
      </c>
      <c r="S219" s="177">
        <v>0</v>
      </c>
      <c r="T219" s="178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79" t="s">
        <v>192</v>
      </c>
      <c r="AT219" s="179" t="s">
        <v>187</v>
      </c>
      <c r="AU219" s="179" t="s">
        <v>82</v>
      </c>
      <c r="AY219" s="18" t="s">
        <v>185</v>
      </c>
      <c r="BE219" s="180">
        <f>IF(N219="základní",J219,0)</f>
        <v>0</v>
      </c>
      <c r="BF219" s="180">
        <f>IF(N219="snížená",J219,0)</f>
        <v>0</v>
      </c>
      <c r="BG219" s="180">
        <f>IF(N219="zákl. přenesená",J219,0)</f>
        <v>0</v>
      </c>
      <c r="BH219" s="180">
        <f>IF(N219="sníž. přenesená",J219,0)</f>
        <v>0</v>
      </c>
      <c r="BI219" s="180">
        <f>IF(N219="nulová",J219,0)</f>
        <v>0</v>
      </c>
      <c r="BJ219" s="18" t="s">
        <v>80</v>
      </c>
      <c r="BK219" s="180">
        <f>ROUND(I219*H219,2)</f>
        <v>0</v>
      </c>
      <c r="BL219" s="18" t="s">
        <v>192</v>
      </c>
      <c r="BM219" s="179" t="s">
        <v>411</v>
      </c>
    </row>
    <row r="220" spans="1:65" s="14" customFormat="1" ht="11.25">
      <c r="B220" s="189"/>
      <c r="D220" s="182" t="s">
        <v>194</v>
      </c>
      <c r="E220" s="190" t="s">
        <v>1</v>
      </c>
      <c r="F220" s="191" t="s">
        <v>412</v>
      </c>
      <c r="H220" s="192">
        <v>42.348999999999997</v>
      </c>
      <c r="I220" s="193"/>
      <c r="L220" s="189"/>
      <c r="M220" s="194"/>
      <c r="N220" s="195"/>
      <c r="O220" s="195"/>
      <c r="P220" s="195"/>
      <c r="Q220" s="195"/>
      <c r="R220" s="195"/>
      <c r="S220" s="195"/>
      <c r="T220" s="196"/>
      <c r="AT220" s="190" t="s">
        <v>194</v>
      </c>
      <c r="AU220" s="190" t="s">
        <v>82</v>
      </c>
      <c r="AV220" s="14" t="s">
        <v>82</v>
      </c>
      <c r="AW220" s="14" t="s">
        <v>30</v>
      </c>
      <c r="AX220" s="14" t="s">
        <v>80</v>
      </c>
      <c r="AY220" s="190" t="s">
        <v>185</v>
      </c>
    </row>
    <row r="221" spans="1:65" s="2" customFormat="1" ht="16.5" customHeight="1">
      <c r="A221" s="33"/>
      <c r="B221" s="167"/>
      <c r="C221" s="168" t="s">
        <v>348</v>
      </c>
      <c r="D221" s="168" t="s">
        <v>187</v>
      </c>
      <c r="E221" s="169" t="s">
        <v>414</v>
      </c>
      <c r="F221" s="170" t="s">
        <v>415</v>
      </c>
      <c r="G221" s="171" t="s">
        <v>262</v>
      </c>
      <c r="H221" s="172">
        <v>5.2939999999999996</v>
      </c>
      <c r="I221" s="173"/>
      <c r="J221" s="174">
        <f>ROUND(I221*H221,2)</f>
        <v>0</v>
      </c>
      <c r="K221" s="170" t="s">
        <v>191</v>
      </c>
      <c r="L221" s="34"/>
      <c r="M221" s="175" t="s">
        <v>1</v>
      </c>
      <c r="N221" s="176" t="s">
        <v>38</v>
      </c>
      <c r="O221" s="59"/>
      <c r="P221" s="177">
        <f>O221*H221</f>
        <v>0</v>
      </c>
      <c r="Q221" s="177">
        <v>0</v>
      </c>
      <c r="R221" s="177">
        <f>Q221*H221</f>
        <v>0</v>
      </c>
      <c r="S221" s="177">
        <v>0</v>
      </c>
      <c r="T221" s="178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79" t="s">
        <v>192</v>
      </c>
      <c r="AT221" s="179" t="s">
        <v>187</v>
      </c>
      <c r="AU221" s="179" t="s">
        <v>82</v>
      </c>
      <c r="AY221" s="18" t="s">
        <v>185</v>
      </c>
      <c r="BE221" s="180">
        <f>IF(N221="základní",J221,0)</f>
        <v>0</v>
      </c>
      <c r="BF221" s="180">
        <f>IF(N221="snížená",J221,0)</f>
        <v>0</v>
      </c>
      <c r="BG221" s="180">
        <f>IF(N221="zákl. přenesená",J221,0)</f>
        <v>0</v>
      </c>
      <c r="BH221" s="180">
        <f>IF(N221="sníž. přenesená",J221,0)</f>
        <v>0</v>
      </c>
      <c r="BI221" s="180">
        <f>IF(N221="nulová",J221,0)</f>
        <v>0</v>
      </c>
      <c r="BJ221" s="18" t="s">
        <v>80</v>
      </c>
      <c r="BK221" s="180">
        <f>ROUND(I221*H221,2)</f>
        <v>0</v>
      </c>
      <c r="BL221" s="18" t="s">
        <v>192</v>
      </c>
      <c r="BM221" s="179" t="s">
        <v>416</v>
      </c>
    </row>
    <row r="222" spans="1:65" s="14" customFormat="1" ht="11.25">
      <c r="B222" s="189"/>
      <c r="D222" s="182" t="s">
        <v>194</v>
      </c>
      <c r="E222" s="190" t="s">
        <v>1</v>
      </c>
      <c r="F222" s="191" t="s">
        <v>397</v>
      </c>
      <c r="H222" s="192">
        <v>5.2939999999999996</v>
      </c>
      <c r="I222" s="193"/>
      <c r="L222" s="189"/>
      <c r="M222" s="194"/>
      <c r="N222" s="195"/>
      <c r="O222" s="195"/>
      <c r="P222" s="195"/>
      <c r="Q222" s="195"/>
      <c r="R222" s="195"/>
      <c r="S222" s="195"/>
      <c r="T222" s="196"/>
      <c r="AT222" s="190" t="s">
        <v>194</v>
      </c>
      <c r="AU222" s="190" t="s">
        <v>82</v>
      </c>
      <c r="AV222" s="14" t="s">
        <v>82</v>
      </c>
      <c r="AW222" s="14" t="s">
        <v>30</v>
      </c>
      <c r="AX222" s="14" t="s">
        <v>80</v>
      </c>
      <c r="AY222" s="190" t="s">
        <v>185</v>
      </c>
    </row>
    <row r="223" spans="1:65" s="2" customFormat="1" ht="16.5" customHeight="1">
      <c r="A223" s="33"/>
      <c r="B223" s="167"/>
      <c r="C223" s="168" t="s">
        <v>352</v>
      </c>
      <c r="D223" s="168" t="s">
        <v>187</v>
      </c>
      <c r="E223" s="169" t="s">
        <v>418</v>
      </c>
      <c r="F223" s="170" t="s">
        <v>419</v>
      </c>
      <c r="G223" s="171" t="s">
        <v>262</v>
      </c>
      <c r="H223" s="172">
        <v>1.323</v>
      </c>
      <c r="I223" s="173"/>
      <c r="J223" s="174">
        <f>ROUND(I223*H223,2)</f>
        <v>0</v>
      </c>
      <c r="K223" s="170" t="s">
        <v>191</v>
      </c>
      <c r="L223" s="34"/>
      <c r="M223" s="175" t="s">
        <v>1</v>
      </c>
      <c r="N223" s="176" t="s">
        <v>38</v>
      </c>
      <c r="O223" s="59"/>
      <c r="P223" s="177">
        <f>O223*H223</f>
        <v>0</v>
      </c>
      <c r="Q223" s="177">
        <v>0</v>
      </c>
      <c r="R223" s="177">
        <f>Q223*H223</f>
        <v>0</v>
      </c>
      <c r="S223" s="177">
        <v>0</v>
      </c>
      <c r="T223" s="178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79" t="s">
        <v>192</v>
      </c>
      <c r="AT223" s="179" t="s">
        <v>187</v>
      </c>
      <c r="AU223" s="179" t="s">
        <v>82</v>
      </c>
      <c r="AY223" s="18" t="s">
        <v>185</v>
      </c>
      <c r="BE223" s="180">
        <f>IF(N223="základní",J223,0)</f>
        <v>0</v>
      </c>
      <c r="BF223" s="180">
        <f>IF(N223="snížená",J223,0)</f>
        <v>0</v>
      </c>
      <c r="BG223" s="180">
        <f>IF(N223="zákl. přenesená",J223,0)</f>
        <v>0</v>
      </c>
      <c r="BH223" s="180">
        <f>IF(N223="sníž. přenesená",J223,0)</f>
        <v>0</v>
      </c>
      <c r="BI223" s="180">
        <f>IF(N223="nulová",J223,0)</f>
        <v>0</v>
      </c>
      <c r="BJ223" s="18" t="s">
        <v>80</v>
      </c>
      <c r="BK223" s="180">
        <f>ROUND(I223*H223,2)</f>
        <v>0</v>
      </c>
      <c r="BL223" s="18" t="s">
        <v>192</v>
      </c>
      <c r="BM223" s="179" t="s">
        <v>420</v>
      </c>
    </row>
    <row r="224" spans="1:65" s="14" customFormat="1" ht="11.25">
      <c r="B224" s="189"/>
      <c r="D224" s="182" t="s">
        <v>194</v>
      </c>
      <c r="E224" s="190" t="s">
        <v>1</v>
      </c>
      <c r="F224" s="191" t="s">
        <v>407</v>
      </c>
      <c r="H224" s="192">
        <v>1.323</v>
      </c>
      <c r="I224" s="193"/>
      <c r="L224" s="189"/>
      <c r="M224" s="194"/>
      <c r="N224" s="195"/>
      <c r="O224" s="195"/>
      <c r="P224" s="195"/>
      <c r="Q224" s="195"/>
      <c r="R224" s="195"/>
      <c r="S224" s="195"/>
      <c r="T224" s="196"/>
      <c r="AT224" s="190" t="s">
        <v>194</v>
      </c>
      <c r="AU224" s="190" t="s">
        <v>82</v>
      </c>
      <c r="AV224" s="14" t="s">
        <v>82</v>
      </c>
      <c r="AW224" s="14" t="s">
        <v>30</v>
      </c>
      <c r="AX224" s="14" t="s">
        <v>80</v>
      </c>
      <c r="AY224" s="190" t="s">
        <v>185</v>
      </c>
    </row>
    <row r="225" spans="1:65" s="2" customFormat="1" ht="16.5" customHeight="1">
      <c r="A225" s="33"/>
      <c r="B225" s="167"/>
      <c r="C225" s="168" t="s">
        <v>357</v>
      </c>
      <c r="D225" s="168" t="s">
        <v>187</v>
      </c>
      <c r="E225" s="169" t="s">
        <v>422</v>
      </c>
      <c r="F225" s="170" t="s">
        <v>423</v>
      </c>
      <c r="G225" s="171" t="s">
        <v>294</v>
      </c>
      <c r="H225" s="172">
        <v>6.617</v>
      </c>
      <c r="I225" s="173"/>
      <c r="J225" s="174">
        <f>ROUND(I225*H225,2)</f>
        <v>0</v>
      </c>
      <c r="K225" s="170" t="s">
        <v>191</v>
      </c>
      <c r="L225" s="34"/>
      <c r="M225" s="175" t="s">
        <v>1</v>
      </c>
      <c r="N225" s="176" t="s">
        <v>38</v>
      </c>
      <c r="O225" s="59"/>
      <c r="P225" s="177">
        <f>O225*H225</f>
        <v>0</v>
      </c>
      <c r="Q225" s="177">
        <v>0</v>
      </c>
      <c r="R225" s="177">
        <f>Q225*H225</f>
        <v>0</v>
      </c>
      <c r="S225" s="177">
        <v>0</v>
      </c>
      <c r="T225" s="178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79" t="s">
        <v>192</v>
      </c>
      <c r="AT225" s="179" t="s">
        <v>187</v>
      </c>
      <c r="AU225" s="179" t="s">
        <v>82</v>
      </c>
      <c r="AY225" s="18" t="s">
        <v>185</v>
      </c>
      <c r="BE225" s="180">
        <f>IF(N225="základní",J225,0)</f>
        <v>0</v>
      </c>
      <c r="BF225" s="180">
        <f>IF(N225="snížená",J225,0)</f>
        <v>0</v>
      </c>
      <c r="BG225" s="180">
        <f>IF(N225="zákl. přenesená",J225,0)</f>
        <v>0</v>
      </c>
      <c r="BH225" s="180">
        <f>IF(N225="sníž. přenesená",J225,0)</f>
        <v>0</v>
      </c>
      <c r="BI225" s="180">
        <f>IF(N225="nulová",J225,0)</f>
        <v>0</v>
      </c>
      <c r="BJ225" s="18" t="s">
        <v>80</v>
      </c>
      <c r="BK225" s="180">
        <f>ROUND(I225*H225,2)</f>
        <v>0</v>
      </c>
      <c r="BL225" s="18" t="s">
        <v>192</v>
      </c>
      <c r="BM225" s="179" t="s">
        <v>424</v>
      </c>
    </row>
    <row r="226" spans="1:65" s="14" customFormat="1" ht="11.25">
      <c r="B226" s="189"/>
      <c r="D226" s="182" t="s">
        <v>194</v>
      </c>
      <c r="E226" s="190" t="s">
        <v>1</v>
      </c>
      <c r="F226" s="191" t="s">
        <v>141</v>
      </c>
      <c r="H226" s="192">
        <v>6.617</v>
      </c>
      <c r="I226" s="193"/>
      <c r="L226" s="189"/>
      <c r="M226" s="194"/>
      <c r="N226" s="195"/>
      <c r="O226" s="195"/>
      <c r="P226" s="195"/>
      <c r="Q226" s="195"/>
      <c r="R226" s="195"/>
      <c r="S226" s="195"/>
      <c r="T226" s="196"/>
      <c r="AT226" s="190" t="s">
        <v>194</v>
      </c>
      <c r="AU226" s="190" t="s">
        <v>82</v>
      </c>
      <c r="AV226" s="14" t="s">
        <v>82</v>
      </c>
      <c r="AW226" s="14" t="s">
        <v>30</v>
      </c>
      <c r="AX226" s="14" t="s">
        <v>80</v>
      </c>
      <c r="AY226" s="190" t="s">
        <v>185</v>
      </c>
    </row>
    <row r="227" spans="1:65" s="2" customFormat="1" ht="21.75" customHeight="1">
      <c r="A227" s="33"/>
      <c r="B227" s="167"/>
      <c r="C227" s="168" t="s">
        <v>362</v>
      </c>
      <c r="D227" s="168" t="s">
        <v>187</v>
      </c>
      <c r="E227" s="169" t="s">
        <v>426</v>
      </c>
      <c r="F227" s="170" t="s">
        <v>427</v>
      </c>
      <c r="G227" s="171" t="s">
        <v>428</v>
      </c>
      <c r="H227" s="172">
        <v>11.911</v>
      </c>
      <c r="I227" s="173"/>
      <c r="J227" s="174">
        <f>ROUND(I227*H227,2)</f>
        <v>0</v>
      </c>
      <c r="K227" s="170" t="s">
        <v>191</v>
      </c>
      <c r="L227" s="34"/>
      <c r="M227" s="175" t="s">
        <v>1</v>
      </c>
      <c r="N227" s="176" t="s">
        <v>38</v>
      </c>
      <c r="O227" s="59"/>
      <c r="P227" s="177">
        <f>O227*H227</f>
        <v>0</v>
      </c>
      <c r="Q227" s="177">
        <v>0</v>
      </c>
      <c r="R227" s="177">
        <f>Q227*H227</f>
        <v>0</v>
      </c>
      <c r="S227" s="177">
        <v>0</v>
      </c>
      <c r="T227" s="178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79" t="s">
        <v>192</v>
      </c>
      <c r="AT227" s="179" t="s">
        <v>187</v>
      </c>
      <c r="AU227" s="179" t="s">
        <v>82</v>
      </c>
      <c r="AY227" s="18" t="s">
        <v>185</v>
      </c>
      <c r="BE227" s="180">
        <f>IF(N227="základní",J227,0)</f>
        <v>0</v>
      </c>
      <c r="BF227" s="180">
        <f>IF(N227="snížená",J227,0)</f>
        <v>0</v>
      </c>
      <c r="BG227" s="180">
        <f>IF(N227="zákl. přenesená",J227,0)</f>
        <v>0</v>
      </c>
      <c r="BH227" s="180">
        <f>IF(N227="sníž. přenesená",J227,0)</f>
        <v>0</v>
      </c>
      <c r="BI227" s="180">
        <f>IF(N227="nulová",J227,0)</f>
        <v>0</v>
      </c>
      <c r="BJ227" s="18" t="s">
        <v>80</v>
      </c>
      <c r="BK227" s="180">
        <f>ROUND(I227*H227,2)</f>
        <v>0</v>
      </c>
      <c r="BL227" s="18" t="s">
        <v>192</v>
      </c>
      <c r="BM227" s="179" t="s">
        <v>429</v>
      </c>
    </row>
    <row r="228" spans="1:65" s="14" customFormat="1" ht="11.25">
      <c r="B228" s="189"/>
      <c r="D228" s="182" t="s">
        <v>194</v>
      </c>
      <c r="E228" s="190" t="s">
        <v>1</v>
      </c>
      <c r="F228" s="191" t="s">
        <v>430</v>
      </c>
      <c r="H228" s="192">
        <v>11.911</v>
      </c>
      <c r="I228" s="193"/>
      <c r="L228" s="189"/>
      <c r="M228" s="194"/>
      <c r="N228" s="195"/>
      <c r="O228" s="195"/>
      <c r="P228" s="195"/>
      <c r="Q228" s="195"/>
      <c r="R228" s="195"/>
      <c r="S228" s="195"/>
      <c r="T228" s="196"/>
      <c r="AT228" s="190" t="s">
        <v>194</v>
      </c>
      <c r="AU228" s="190" t="s">
        <v>82</v>
      </c>
      <c r="AV228" s="14" t="s">
        <v>82</v>
      </c>
      <c r="AW228" s="14" t="s">
        <v>30</v>
      </c>
      <c r="AX228" s="14" t="s">
        <v>80</v>
      </c>
      <c r="AY228" s="190" t="s">
        <v>185</v>
      </c>
    </row>
    <row r="229" spans="1:65" s="2" customFormat="1" ht="21.75" customHeight="1">
      <c r="A229" s="33"/>
      <c r="B229" s="167"/>
      <c r="C229" s="168" t="s">
        <v>367</v>
      </c>
      <c r="D229" s="168" t="s">
        <v>187</v>
      </c>
      <c r="E229" s="169" t="s">
        <v>432</v>
      </c>
      <c r="F229" s="170" t="s">
        <v>433</v>
      </c>
      <c r="G229" s="171" t="s">
        <v>294</v>
      </c>
      <c r="H229" s="172">
        <v>31.972999999999999</v>
      </c>
      <c r="I229" s="173"/>
      <c r="J229" s="174">
        <f>ROUND(I229*H229,2)</f>
        <v>0</v>
      </c>
      <c r="K229" s="170" t="s">
        <v>191</v>
      </c>
      <c r="L229" s="34"/>
      <c r="M229" s="175" t="s">
        <v>1</v>
      </c>
      <c r="N229" s="176" t="s">
        <v>38</v>
      </c>
      <c r="O229" s="59"/>
      <c r="P229" s="177">
        <f>O229*H229</f>
        <v>0</v>
      </c>
      <c r="Q229" s="177">
        <v>0</v>
      </c>
      <c r="R229" s="177">
        <f>Q229*H229</f>
        <v>0</v>
      </c>
      <c r="S229" s="177">
        <v>0</v>
      </c>
      <c r="T229" s="178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79" t="s">
        <v>192</v>
      </c>
      <c r="AT229" s="179" t="s">
        <v>187</v>
      </c>
      <c r="AU229" s="179" t="s">
        <v>82</v>
      </c>
      <c r="AY229" s="18" t="s">
        <v>185</v>
      </c>
      <c r="BE229" s="180">
        <f>IF(N229="základní",J229,0)</f>
        <v>0</v>
      </c>
      <c r="BF229" s="180">
        <f>IF(N229="snížená",J229,0)</f>
        <v>0</v>
      </c>
      <c r="BG229" s="180">
        <f>IF(N229="zákl. přenesená",J229,0)</f>
        <v>0</v>
      </c>
      <c r="BH229" s="180">
        <f>IF(N229="sníž. přenesená",J229,0)</f>
        <v>0</v>
      </c>
      <c r="BI229" s="180">
        <f>IF(N229="nulová",J229,0)</f>
        <v>0</v>
      </c>
      <c r="BJ229" s="18" t="s">
        <v>80</v>
      </c>
      <c r="BK229" s="180">
        <f>ROUND(I229*H229,2)</f>
        <v>0</v>
      </c>
      <c r="BL229" s="18" t="s">
        <v>192</v>
      </c>
      <c r="BM229" s="179" t="s">
        <v>434</v>
      </c>
    </row>
    <row r="230" spans="1:65" s="14" customFormat="1" ht="11.25">
      <c r="B230" s="189"/>
      <c r="D230" s="182" t="s">
        <v>194</v>
      </c>
      <c r="E230" s="190" t="s">
        <v>1</v>
      </c>
      <c r="F230" s="191" t="s">
        <v>435</v>
      </c>
      <c r="H230" s="192">
        <v>31.777000000000001</v>
      </c>
      <c r="I230" s="193"/>
      <c r="L230" s="189"/>
      <c r="M230" s="194"/>
      <c r="N230" s="195"/>
      <c r="O230" s="195"/>
      <c r="P230" s="195"/>
      <c r="Q230" s="195"/>
      <c r="R230" s="195"/>
      <c r="S230" s="195"/>
      <c r="T230" s="196"/>
      <c r="AT230" s="190" t="s">
        <v>194</v>
      </c>
      <c r="AU230" s="190" t="s">
        <v>82</v>
      </c>
      <c r="AV230" s="14" t="s">
        <v>82</v>
      </c>
      <c r="AW230" s="14" t="s">
        <v>30</v>
      </c>
      <c r="AX230" s="14" t="s">
        <v>73</v>
      </c>
      <c r="AY230" s="190" t="s">
        <v>185</v>
      </c>
    </row>
    <row r="231" spans="1:65" s="14" customFormat="1" ht="11.25">
      <c r="B231" s="189"/>
      <c r="D231" s="182" t="s">
        <v>194</v>
      </c>
      <c r="E231" s="190" t="s">
        <v>148</v>
      </c>
      <c r="F231" s="191" t="s">
        <v>1493</v>
      </c>
      <c r="H231" s="192">
        <v>0.19600000000000001</v>
      </c>
      <c r="I231" s="193"/>
      <c r="L231" s="189"/>
      <c r="M231" s="194"/>
      <c r="N231" s="195"/>
      <c r="O231" s="195"/>
      <c r="P231" s="195"/>
      <c r="Q231" s="195"/>
      <c r="R231" s="195"/>
      <c r="S231" s="195"/>
      <c r="T231" s="196"/>
      <c r="AT231" s="190" t="s">
        <v>194</v>
      </c>
      <c r="AU231" s="190" t="s">
        <v>82</v>
      </c>
      <c r="AV231" s="14" t="s">
        <v>82</v>
      </c>
      <c r="AW231" s="14" t="s">
        <v>30</v>
      </c>
      <c r="AX231" s="14" t="s">
        <v>73</v>
      </c>
      <c r="AY231" s="190" t="s">
        <v>185</v>
      </c>
    </row>
    <row r="232" spans="1:65" s="15" customFormat="1" ht="11.25">
      <c r="B232" s="197"/>
      <c r="D232" s="182" t="s">
        <v>194</v>
      </c>
      <c r="E232" s="198" t="s">
        <v>1</v>
      </c>
      <c r="F232" s="199" t="s">
        <v>146</v>
      </c>
      <c r="H232" s="200">
        <v>31.972999999999999</v>
      </c>
      <c r="I232" s="201"/>
      <c r="L232" s="197"/>
      <c r="M232" s="202"/>
      <c r="N232" s="203"/>
      <c r="O232" s="203"/>
      <c r="P232" s="203"/>
      <c r="Q232" s="203"/>
      <c r="R232" s="203"/>
      <c r="S232" s="203"/>
      <c r="T232" s="204"/>
      <c r="AT232" s="198" t="s">
        <v>194</v>
      </c>
      <c r="AU232" s="198" t="s">
        <v>82</v>
      </c>
      <c r="AV232" s="15" t="s">
        <v>192</v>
      </c>
      <c r="AW232" s="15" t="s">
        <v>30</v>
      </c>
      <c r="AX232" s="15" t="s">
        <v>80</v>
      </c>
      <c r="AY232" s="198" t="s">
        <v>185</v>
      </c>
    </row>
    <row r="233" spans="1:65" s="2" customFormat="1" ht="21.75" customHeight="1">
      <c r="A233" s="33"/>
      <c r="B233" s="167"/>
      <c r="C233" s="168" t="s">
        <v>372</v>
      </c>
      <c r="D233" s="168" t="s">
        <v>187</v>
      </c>
      <c r="E233" s="169" t="s">
        <v>438</v>
      </c>
      <c r="F233" s="170" t="s">
        <v>439</v>
      </c>
      <c r="G233" s="171" t="s">
        <v>262</v>
      </c>
      <c r="H233" s="172">
        <v>0.25</v>
      </c>
      <c r="I233" s="173"/>
      <c r="J233" s="174">
        <f>ROUND(I233*H233,2)</f>
        <v>0</v>
      </c>
      <c r="K233" s="170" t="s">
        <v>191</v>
      </c>
      <c r="L233" s="34"/>
      <c r="M233" s="175" t="s">
        <v>1</v>
      </c>
      <c r="N233" s="176" t="s">
        <v>38</v>
      </c>
      <c r="O233" s="59"/>
      <c r="P233" s="177">
        <f>O233*H233</f>
        <v>0</v>
      </c>
      <c r="Q233" s="177">
        <v>0</v>
      </c>
      <c r="R233" s="177">
        <f>Q233*H233</f>
        <v>0</v>
      </c>
      <c r="S233" s="177">
        <v>0</v>
      </c>
      <c r="T233" s="178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79" t="s">
        <v>192</v>
      </c>
      <c r="AT233" s="179" t="s">
        <v>187</v>
      </c>
      <c r="AU233" s="179" t="s">
        <v>82</v>
      </c>
      <c r="AY233" s="18" t="s">
        <v>185</v>
      </c>
      <c r="BE233" s="180">
        <f>IF(N233="základní",J233,0)</f>
        <v>0</v>
      </c>
      <c r="BF233" s="180">
        <f>IF(N233="snížená",J233,0)</f>
        <v>0</v>
      </c>
      <c r="BG233" s="180">
        <f>IF(N233="zákl. přenesená",J233,0)</f>
        <v>0</v>
      </c>
      <c r="BH233" s="180">
        <f>IF(N233="sníž. přenesená",J233,0)</f>
        <v>0</v>
      </c>
      <c r="BI233" s="180">
        <f>IF(N233="nulová",J233,0)</f>
        <v>0</v>
      </c>
      <c r="BJ233" s="18" t="s">
        <v>80</v>
      </c>
      <c r="BK233" s="180">
        <f>ROUND(I233*H233,2)</f>
        <v>0</v>
      </c>
      <c r="BL233" s="18" t="s">
        <v>192</v>
      </c>
      <c r="BM233" s="179" t="s">
        <v>440</v>
      </c>
    </row>
    <row r="234" spans="1:65" s="13" customFormat="1" ht="11.25">
      <c r="B234" s="181"/>
      <c r="D234" s="182" t="s">
        <v>194</v>
      </c>
      <c r="E234" s="183" t="s">
        <v>1</v>
      </c>
      <c r="F234" s="184" t="s">
        <v>195</v>
      </c>
      <c r="H234" s="183" t="s">
        <v>1</v>
      </c>
      <c r="I234" s="185"/>
      <c r="L234" s="181"/>
      <c r="M234" s="186"/>
      <c r="N234" s="187"/>
      <c r="O234" s="187"/>
      <c r="P234" s="187"/>
      <c r="Q234" s="187"/>
      <c r="R234" s="187"/>
      <c r="S234" s="187"/>
      <c r="T234" s="188"/>
      <c r="AT234" s="183" t="s">
        <v>194</v>
      </c>
      <c r="AU234" s="183" t="s">
        <v>82</v>
      </c>
      <c r="AV234" s="13" t="s">
        <v>80</v>
      </c>
      <c r="AW234" s="13" t="s">
        <v>30</v>
      </c>
      <c r="AX234" s="13" t="s">
        <v>73</v>
      </c>
      <c r="AY234" s="183" t="s">
        <v>185</v>
      </c>
    </row>
    <row r="235" spans="1:65" s="13" customFormat="1" ht="11.25">
      <c r="B235" s="181"/>
      <c r="D235" s="182" t="s">
        <v>194</v>
      </c>
      <c r="E235" s="183" t="s">
        <v>1</v>
      </c>
      <c r="F235" s="184" t="s">
        <v>441</v>
      </c>
      <c r="H235" s="183" t="s">
        <v>1</v>
      </c>
      <c r="I235" s="185"/>
      <c r="L235" s="181"/>
      <c r="M235" s="186"/>
      <c r="N235" s="187"/>
      <c r="O235" s="187"/>
      <c r="P235" s="187"/>
      <c r="Q235" s="187"/>
      <c r="R235" s="187"/>
      <c r="S235" s="187"/>
      <c r="T235" s="188"/>
      <c r="AT235" s="183" t="s">
        <v>194</v>
      </c>
      <c r="AU235" s="183" t="s">
        <v>82</v>
      </c>
      <c r="AV235" s="13" t="s">
        <v>80</v>
      </c>
      <c r="AW235" s="13" t="s">
        <v>30</v>
      </c>
      <c r="AX235" s="13" t="s">
        <v>73</v>
      </c>
      <c r="AY235" s="183" t="s">
        <v>185</v>
      </c>
    </row>
    <row r="236" spans="1:65" s="14" customFormat="1" ht="11.25">
      <c r="B236" s="189"/>
      <c r="D236" s="182" t="s">
        <v>194</v>
      </c>
      <c r="E236" s="190" t="s">
        <v>143</v>
      </c>
      <c r="F236" s="191" t="s">
        <v>1494</v>
      </c>
      <c r="H236" s="192">
        <v>0.25</v>
      </c>
      <c r="I236" s="193"/>
      <c r="L236" s="189"/>
      <c r="M236" s="194"/>
      <c r="N236" s="195"/>
      <c r="O236" s="195"/>
      <c r="P236" s="195"/>
      <c r="Q236" s="195"/>
      <c r="R236" s="195"/>
      <c r="S236" s="195"/>
      <c r="T236" s="196"/>
      <c r="AT236" s="190" t="s">
        <v>194</v>
      </c>
      <c r="AU236" s="190" t="s">
        <v>82</v>
      </c>
      <c r="AV236" s="14" t="s">
        <v>82</v>
      </c>
      <c r="AW236" s="14" t="s">
        <v>30</v>
      </c>
      <c r="AX236" s="14" t="s">
        <v>80</v>
      </c>
      <c r="AY236" s="190" t="s">
        <v>185</v>
      </c>
    </row>
    <row r="237" spans="1:65" s="2" customFormat="1" ht="21.75" customHeight="1">
      <c r="A237" s="33"/>
      <c r="B237" s="167"/>
      <c r="C237" s="168" t="s">
        <v>398</v>
      </c>
      <c r="D237" s="168" t="s">
        <v>187</v>
      </c>
      <c r="E237" s="169" t="s">
        <v>444</v>
      </c>
      <c r="F237" s="170" t="s">
        <v>445</v>
      </c>
      <c r="G237" s="171" t="s">
        <v>262</v>
      </c>
      <c r="H237" s="172">
        <v>3.149</v>
      </c>
      <c r="I237" s="173"/>
      <c r="J237" s="174">
        <f>ROUND(I237*H237,2)</f>
        <v>0</v>
      </c>
      <c r="K237" s="170" t="s">
        <v>191</v>
      </c>
      <c r="L237" s="34"/>
      <c r="M237" s="175" t="s">
        <v>1</v>
      </c>
      <c r="N237" s="176" t="s">
        <v>38</v>
      </c>
      <c r="O237" s="59"/>
      <c r="P237" s="177">
        <f>O237*H237</f>
        <v>0</v>
      </c>
      <c r="Q237" s="177">
        <v>0</v>
      </c>
      <c r="R237" s="177">
        <f>Q237*H237</f>
        <v>0</v>
      </c>
      <c r="S237" s="177">
        <v>0</v>
      </c>
      <c r="T237" s="178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79" t="s">
        <v>192</v>
      </c>
      <c r="AT237" s="179" t="s">
        <v>187</v>
      </c>
      <c r="AU237" s="179" t="s">
        <v>82</v>
      </c>
      <c r="AY237" s="18" t="s">
        <v>185</v>
      </c>
      <c r="BE237" s="180">
        <f>IF(N237="základní",J237,0)</f>
        <v>0</v>
      </c>
      <c r="BF237" s="180">
        <f>IF(N237="snížená",J237,0)</f>
        <v>0</v>
      </c>
      <c r="BG237" s="180">
        <f>IF(N237="zákl. přenesená",J237,0)</f>
        <v>0</v>
      </c>
      <c r="BH237" s="180">
        <f>IF(N237="sníž. přenesená",J237,0)</f>
        <v>0</v>
      </c>
      <c r="BI237" s="180">
        <f>IF(N237="nulová",J237,0)</f>
        <v>0</v>
      </c>
      <c r="BJ237" s="18" t="s">
        <v>80</v>
      </c>
      <c r="BK237" s="180">
        <f>ROUND(I237*H237,2)</f>
        <v>0</v>
      </c>
      <c r="BL237" s="18" t="s">
        <v>192</v>
      </c>
      <c r="BM237" s="179" t="s">
        <v>446</v>
      </c>
    </row>
    <row r="238" spans="1:65" s="13" customFormat="1" ht="11.25">
      <c r="B238" s="181"/>
      <c r="D238" s="182" t="s">
        <v>194</v>
      </c>
      <c r="E238" s="183" t="s">
        <v>1</v>
      </c>
      <c r="F238" s="184" t="s">
        <v>235</v>
      </c>
      <c r="H238" s="183" t="s">
        <v>1</v>
      </c>
      <c r="I238" s="185"/>
      <c r="L238" s="181"/>
      <c r="M238" s="186"/>
      <c r="N238" s="187"/>
      <c r="O238" s="187"/>
      <c r="P238" s="187"/>
      <c r="Q238" s="187"/>
      <c r="R238" s="187"/>
      <c r="S238" s="187"/>
      <c r="T238" s="188"/>
      <c r="AT238" s="183" t="s">
        <v>194</v>
      </c>
      <c r="AU238" s="183" t="s">
        <v>82</v>
      </c>
      <c r="AV238" s="13" t="s">
        <v>80</v>
      </c>
      <c r="AW238" s="13" t="s">
        <v>30</v>
      </c>
      <c r="AX238" s="13" t="s">
        <v>73</v>
      </c>
      <c r="AY238" s="183" t="s">
        <v>185</v>
      </c>
    </row>
    <row r="239" spans="1:65" s="14" customFormat="1" ht="11.25">
      <c r="B239" s="189"/>
      <c r="D239" s="182" t="s">
        <v>194</v>
      </c>
      <c r="E239" s="190" t="s">
        <v>1</v>
      </c>
      <c r="F239" s="191" t="s">
        <v>1495</v>
      </c>
      <c r="H239" s="192">
        <v>5.0999999999999997E-2</v>
      </c>
      <c r="I239" s="193"/>
      <c r="L239" s="189"/>
      <c r="M239" s="194"/>
      <c r="N239" s="195"/>
      <c r="O239" s="195"/>
      <c r="P239" s="195"/>
      <c r="Q239" s="195"/>
      <c r="R239" s="195"/>
      <c r="S239" s="195"/>
      <c r="T239" s="196"/>
      <c r="AT239" s="190" t="s">
        <v>194</v>
      </c>
      <c r="AU239" s="190" t="s">
        <v>82</v>
      </c>
      <c r="AV239" s="14" t="s">
        <v>82</v>
      </c>
      <c r="AW239" s="14" t="s">
        <v>30</v>
      </c>
      <c r="AX239" s="14" t="s">
        <v>73</v>
      </c>
      <c r="AY239" s="190" t="s">
        <v>185</v>
      </c>
    </row>
    <row r="240" spans="1:65" s="16" customFormat="1" ht="11.25">
      <c r="B240" s="205"/>
      <c r="D240" s="182" t="s">
        <v>194</v>
      </c>
      <c r="E240" s="206" t="s">
        <v>1</v>
      </c>
      <c r="F240" s="207" t="s">
        <v>101</v>
      </c>
      <c r="H240" s="208">
        <v>5.0999999999999997E-2</v>
      </c>
      <c r="I240" s="209"/>
      <c r="L240" s="205"/>
      <c r="M240" s="210"/>
      <c r="N240" s="211"/>
      <c r="O240" s="211"/>
      <c r="P240" s="211"/>
      <c r="Q240" s="211"/>
      <c r="R240" s="211"/>
      <c r="S240" s="211"/>
      <c r="T240" s="212"/>
      <c r="AT240" s="206" t="s">
        <v>194</v>
      </c>
      <c r="AU240" s="206" t="s">
        <v>82</v>
      </c>
      <c r="AV240" s="16" t="s">
        <v>202</v>
      </c>
      <c r="AW240" s="16" t="s">
        <v>30</v>
      </c>
      <c r="AX240" s="16" t="s">
        <v>73</v>
      </c>
      <c r="AY240" s="206" t="s">
        <v>185</v>
      </c>
    </row>
    <row r="241" spans="1:65" s="14" customFormat="1" ht="11.25">
      <c r="B241" s="189"/>
      <c r="D241" s="182" t="s">
        <v>194</v>
      </c>
      <c r="E241" s="190" t="s">
        <v>136</v>
      </c>
      <c r="F241" s="191" t="s">
        <v>1496</v>
      </c>
      <c r="H241" s="192">
        <v>3.149</v>
      </c>
      <c r="I241" s="193"/>
      <c r="L241" s="189"/>
      <c r="M241" s="194"/>
      <c r="N241" s="195"/>
      <c r="O241" s="195"/>
      <c r="P241" s="195"/>
      <c r="Q241" s="195"/>
      <c r="R241" s="195"/>
      <c r="S241" s="195"/>
      <c r="T241" s="196"/>
      <c r="AT241" s="190" t="s">
        <v>194</v>
      </c>
      <c r="AU241" s="190" t="s">
        <v>82</v>
      </c>
      <c r="AV241" s="14" t="s">
        <v>82</v>
      </c>
      <c r="AW241" s="14" t="s">
        <v>30</v>
      </c>
      <c r="AX241" s="14" t="s">
        <v>80</v>
      </c>
      <c r="AY241" s="190" t="s">
        <v>185</v>
      </c>
    </row>
    <row r="242" spans="1:65" s="2" customFormat="1" ht="16.5" customHeight="1">
      <c r="A242" s="33"/>
      <c r="B242" s="167"/>
      <c r="C242" s="213" t="s">
        <v>403</v>
      </c>
      <c r="D242" s="213" t="s">
        <v>454</v>
      </c>
      <c r="E242" s="214" t="s">
        <v>461</v>
      </c>
      <c r="F242" s="215" t="s">
        <v>462</v>
      </c>
      <c r="G242" s="216" t="s">
        <v>428</v>
      </c>
      <c r="H242" s="217">
        <v>0.35299999999999998</v>
      </c>
      <c r="I242" s="218"/>
      <c r="J242" s="219">
        <f>ROUND(I242*H242,2)</f>
        <v>0</v>
      </c>
      <c r="K242" s="215" t="s">
        <v>1</v>
      </c>
      <c r="L242" s="220"/>
      <c r="M242" s="221" t="s">
        <v>1</v>
      </c>
      <c r="N242" s="222" t="s">
        <v>38</v>
      </c>
      <c r="O242" s="59"/>
      <c r="P242" s="177">
        <f>O242*H242</f>
        <v>0</v>
      </c>
      <c r="Q242" s="177">
        <v>0</v>
      </c>
      <c r="R242" s="177">
        <f>Q242*H242</f>
        <v>0</v>
      </c>
      <c r="S242" s="177">
        <v>0</v>
      </c>
      <c r="T242" s="178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79" t="s">
        <v>230</v>
      </c>
      <c r="AT242" s="179" t="s">
        <v>454</v>
      </c>
      <c r="AU242" s="179" t="s">
        <v>82</v>
      </c>
      <c r="AY242" s="18" t="s">
        <v>185</v>
      </c>
      <c r="BE242" s="180">
        <f>IF(N242="základní",J242,0)</f>
        <v>0</v>
      </c>
      <c r="BF242" s="180">
        <f>IF(N242="snížená",J242,0)</f>
        <v>0</v>
      </c>
      <c r="BG242" s="180">
        <f>IF(N242="zákl. přenesená",J242,0)</f>
        <v>0</v>
      </c>
      <c r="BH242" s="180">
        <f>IF(N242="sníž. přenesená",J242,0)</f>
        <v>0</v>
      </c>
      <c r="BI242" s="180">
        <f>IF(N242="nulová",J242,0)</f>
        <v>0</v>
      </c>
      <c r="BJ242" s="18" t="s">
        <v>80</v>
      </c>
      <c r="BK242" s="180">
        <f>ROUND(I242*H242,2)</f>
        <v>0</v>
      </c>
      <c r="BL242" s="18" t="s">
        <v>192</v>
      </c>
      <c r="BM242" s="179" t="s">
        <v>463</v>
      </c>
    </row>
    <row r="243" spans="1:65" s="13" customFormat="1" ht="11.25">
      <c r="B243" s="181"/>
      <c r="D243" s="182" t="s">
        <v>194</v>
      </c>
      <c r="E243" s="183" t="s">
        <v>1</v>
      </c>
      <c r="F243" s="184" t="s">
        <v>464</v>
      </c>
      <c r="H243" s="183" t="s">
        <v>1</v>
      </c>
      <c r="I243" s="185"/>
      <c r="L243" s="181"/>
      <c r="M243" s="186"/>
      <c r="N243" s="187"/>
      <c r="O243" s="187"/>
      <c r="P243" s="187"/>
      <c r="Q243" s="187"/>
      <c r="R243" s="187"/>
      <c r="S243" s="187"/>
      <c r="T243" s="188"/>
      <c r="AT243" s="183" t="s">
        <v>194</v>
      </c>
      <c r="AU243" s="183" t="s">
        <v>82</v>
      </c>
      <c r="AV243" s="13" t="s">
        <v>80</v>
      </c>
      <c r="AW243" s="13" t="s">
        <v>30</v>
      </c>
      <c r="AX243" s="13" t="s">
        <v>73</v>
      </c>
      <c r="AY243" s="183" t="s">
        <v>185</v>
      </c>
    </row>
    <row r="244" spans="1:65" s="14" customFormat="1" ht="11.25">
      <c r="B244" s="189"/>
      <c r="D244" s="182" t="s">
        <v>194</v>
      </c>
      <c r="E244" s="190" t="s">
        <v>1</v>
      </c>
      <c r="F244" s="191" t="s">
        <v>465</v>
      </c>
      <c r="H244" s="192">
        <v>0.35299999999999998</v>
      </c>
      <c r="I244" s="193"/>
      <c r="L244" s="189"/>
      <c r="M244" s="194"/>
      <c r="N244" s="195"/>
      <c r="O244" s="195"/>
      <c r="P244" s="195"/>
      <c r="Q244" s="195"/>
      <c r="R244" s="195"/>
      <c r="S244" s="195"/>
      <c r="T244" s="196"/>
      <c r="AT244" s="190" t="s">
        <v>194</v>
      </c>
      <c r="AU244" s="190" t="s">
        <v>82</v>
      </c>
      <c r="AV244" s="14" t="s">
        <v>82</v>
      </c>
      <c r="AW244" s="14" t="s">
        <v>30</v>
      </c>
      <c r="AX244" s="14" t="s">
        <v>80</v>
      </c>
      <c r="AY244" s="190" t="s">
        <v>185</v>
      </c>
    </row>
    <row r="245" spans="1:65" s="2" customFormat="1" ht="16.5" customHeight="1">
      <c r="A245" s="33"/>
      <c r="B245" s="167"/>
      <c r="C245" s="213" t="s">
        <v>408</v>
      </c>
      <c r="D245" s="213" t="s">
        <v>454</v>
      </c>
      <c r="E245" s="214" t="s">
        <v>467</v>
      </c>
      <c r="F245" s="215" t="s">
        <v>468</v>
      </c>
      <c r="G245" s="216" t="s">
        <v>428</v>
      </c>
      <c r="H245" s="217">
        <v>0.45</v>
      </c>
      <c r="I245" s="218"/>
      <c r="J245" s="219">
        <f>ROUND(I245*H245,2)</f>
        <v>0</v>
      </c>
      <c r="K245" s="215" t="s">
        <v>191</v>
      </c>
      <c r="L245" s="220"/>
      <c r="M245" s="221" t="s">
        <v>1</v>
      </c>
      <c r="N245" s="222" t="s">
        <v>38</v>
      </c>
      <c r="O245" s="59"/>
      <c r="P245" s="177">
        <f>O245*H245</f>
        <v>0</v>
      </c>
      <c r="Q245" s="177">
        <v>0</v>
      </c>
      <c r="R245" s="177">
        <f>Q245*H245</f>
        <v>0</v>
      </c>
      <c r="S245" s="177">
        <v>0</v>
      </c>
      <c r="T245" s="178">
        <f>S245*H245</f>
        <v>0</v>
      </c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R245" s="179" t="s">
        <v>230</v>
      </c>
      <c r="AT245" s="179" t="s">
        <v>454</v>
      </c>
      <c r="AU245" s="179" t="s">
        <v>82</v>
      </c>
      <c r="AY245" s="18" t="s">
        <v>185</v>
      </c>
      <c r="BE245" s="180">
        <f>IF(N245="základní",J245,0)</f>
        <v>0</v>
      </c>
      <c r="BF245" s="180">
        <f>IF(N245="snížená",J245,0)</f>
        <v>0</v>
      </c>
      <c r="BG245" s="180">
        <f>IF(N245="zákl. přenesená",J245,0)</f>
        <v>0</v>
      </c>
      <c r="BH245" s="180">
        <f>IF(N245="sníž. přenesená",J245,0)</f>
        <v>0</v>
      </c>
      <c r="BI245" s="180">
        <f>IF(N245="nulová",J245,0)</f>
        <v>0</v>
      </c>
      <c r="BJ245" s="18" t="s">
        <v>80</v>
      </c>
      <c r="BK245" s="180">
        <f>ROUND(I245*H245,2)</f>
        <v>0</v>
      </c>
      <c r="BL245" s="18" t="s">
        <v>192</v>
      </c>
      <c r="BM245" s="179" t="s">
        <v>469</v>
      </c>
    </row>
    <row r="246" spans="1:65" s="14" customFormat="1" ht="11.25">
      <c r="B246" s="189"/>
      <c r="D246" s="182" t="s">
        <v>194</v>
      </c>
      <c r="E246" s="190" t="s">
        <v>1</v>
      </c>
      <c r="F246" s="191" t="s">
        <v>470</v>
      </c>
      <c r="H246" s="192">
        <v>0.45</v>
      </c>
      <c r="I246" s="193"/>
      <c r="L246" s="189"/>
      <c r="M246" s="194"/>
      <c r="N246" s="195"/>
      <c r="O246" s="195"/>
      <c r="P246" s="195"/>
      <c r="Q246" s="195"/>
      <c r="R246" s="195"/>
      <c r="S246" s="195"/>
      <c r="T246" s="196"/>
      <c r="AT246" s="190" t="s">
        <v>194</v>
      </c>
      <c r="AU246" s="190" t="s">
        <v>82</v>
      </c>
      <c r="AV246" s="14" t="s">
        <v>82</v>
      </c>
      <c r="AW246" s="14" t="s">
        <v>30</v>
      </c>
      <c r="AX246" s="14" t="s">
        <v>80</v>
      </c>
      <c r="AY246" s="190" t="s">
        <v>185</v>
      </c>
    </row>
    <row r="247" spans="1:65" s="2" customFormat="1" ht="16.5" customHeight="1">
      <c r="A247" s="33"/>
      <c r="B247" s="167"/>
      <c r="C247" s="213" t="s">
        <v>413</v>
      </c>
      <c r="D247" s="213" t="s">
        <v>454</v>
      </c>
      <c r="E247" s="214" t="s">
        <v>472</v>
      </c>
      <c r="F247" s="215" t="s">
        <v>473</v>
      </c>
      <c r="G247" s="216" t="s">
        <v>428</v>
      </c>
      <c r="H247" s="217">
        <v>5.6680000000000001</v>
      </c>
      <c r="I247" s="218"/>
      <c r="J247" s="219">
        <f>ROUND(I247*H247,2)</f>
        <v>0</v>
      </c>
      <c r="K247" s="215" t="s">
        <v>1</v>
      </c>
      <c r="L247" s="220"/>
      <c r="M247" s="221" t="s">
        <v>1</v>
      </c>
      <c r="N247" s="222" t="s">
        <v>38</v>
      </c>
      <c r="O247" s="59"/>
      <c r="P247" s="177">
        <f>O247*H247</f>
        <v>0</v>
      </c>
      <c r="Q247" s="177">
        <v>0</v>
      </c>
      <c r="R247" s="177">
        <f>Q247*H247</f>
        <v>0</v>
      </c>
      <c r="S247" s="177">
        <v>0</v>
      </c>
      <c r="T247" s="178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79" t="s">
        <v>230</v>
      </c>
      <c r="AT247" s="179" t="s">
        <v>454</v>
      </c>
      <c r="AU247" s="179" t="s">
        <v>82</v>
      </c>
      <c r="AY247" s="18" t="s">
        <v>185</v>
      </c>
      <c r="BE247" s="180">
        <f>IF(N247="základní",J247,0)</f>
        <v>0</v>
      </c>
      <c r="BF247" s="180">
        <f>IF(N247="snížená",J247,0)</f>
        <v>0</v>
      </c>
      <c r="BG247" s="180">
        <f>IF(N247="zákl. přenesená",J247,0)</f>
        <v>0</v>
      </c>
      <c r="BH247" s="180">
        <f>IF(N247="sníž. přenesená",J247,0)</f>
        <v>0</v>
      </c>
      <c r="BI247" s="180">
        <f>IF(N247="nulová",J247,0)</f>
        <v>0</v>
      </c>
      <c r="BJ247" s="18" t="s">
        <v>80</v>
      </c>
      <c r="BK247" s="180">
        <f>ROUND(I247*H247,2)</f>
        <v>0</v>
      </c>
      <c r="BL247" s="18" t="s">
        <v>192</v>
      </c>
      <c r="BM247" s="179" t="s">
        <v>474</v>
      </c>
    </row>
    <row r="248" spans="1:65" s="14" customFormat="1" ht="11.25">
      <c r="B248" s="189"/>
      <c r="D248" s="182" t="s">
        <v>194</v>
      </c>
      <c r="E248" s="190" t="s">
        <v>1</v>
      </c>
      <c r="F248" s="191" t="s">
        <v>475</v>
      </c>
      <c r="H248" s="192">
        <v>5.6680000000000001</v>
      </c>
      <c r="I248" s="193"/>
      <c r="L248" s="189"/>
      <c r="M248" s="194"/>
      <c r="N248" s="195"/>
      <c r="O248" s="195"/>
      <c r="P248" s="195"/>
      <c r="Q248" s="195"/>
      <c r="R248" s="195"/>
      <c r="S248" s="195"/>
      <c r="T248" s="196"/>
      <c r="AT248" s="190" t="s">
        <v>194</v>
      </c>
      <c r="AU248" s="190" t="s">
        <v>82</v>
      </c>
      <c r="AV248" s="14" t="s">
        <v>82</v>
      </c>
      <c r="AW248" s="14" t="s">
        <v>30</v>
      </c>
      <c r="AX248" s="14" t="s">
        <v>73</v>
      </c>
      <c r="AY248" s="190" t="s">
        <v>185</v>
      </c>
    </row>
    <row r="249" spans="1:65" s="15" customFormat="1" ht="11.25">
      <c r="B249" s="197"/>
      <c r="D249" s="182" t="s">
        <v>194</v>
      </c>
      <c r="E249" s="198" t="s">
        <v>1</v>
      </c>
      <c r="F249" s="199" t="s">
        <v>146</v>
      </c>
      <c r="H249" s="200">
        <v>5.6680000000000001</v>
      </c>
      <c r="I249" s="201"/>
      <c r="L249" s="197"/>
      <c r="M249" s="202"/>
      <c r="N249" s="203"/>
      <c r="O249" s="203"/>
      <c r="P249" s="203"/>
      <c r="Q249" s="203"/>
      <c r="R249" s="203"/>
      <c r="S249" s="203"/>
      <c r="T249" s="204"/>
      <c r="AT249" s="198" t="s">
        <v>194</v>
      </c>
      <c r="AU249" s="198" t="s">
        <v>82</v>
      </c>
      <c r="AV249" s="15" t="s">
        <v>192</v>
      </c>
      <c r="AW249" s="15" t="s">
        <v>30</v>
      </c>
      <c r="AX249" s="15" t="s">
        <v>80</v>
      </c>
      <c r="AY249" s="198" t="s">
        <v>185</v>
      </c>
    </row>
    <row r="250" spans="1:65" s="2" customFormat="1" ht="16.5" customHeight="1">
      <c r="A250" s="33"/>
      <c r="B250" s="167"/>
      <c r="C250" s="168" t="s">
        <v>417</v>
      </c>
      <c r="D250" s="168" t="s">
        <v>187</v>
      </c>
      <c r="E250" s="169" t="s">
        <v>414</v>
      </c>
      <c r="F250" s="170" t="s">
        <v>415</v>
      </c>
      <c r="G250" s="171" t="s">
        <v>262</v>
      </c>
      <c r="H250" s="172">
        <v>6.22</v>
      </c>
      <c r="I250" s="173"/>
      <c r="J250" s="174">
        <f>ROUND(I250*H250,2)</f>
        <v>0</v>
      </c>
      <c r="K250" s="170" t="s">
        <v>191</v>
      </c>
      <c r="L250" s="34"/>
      <c r="M250" s="175" t="s">
        <v>1</v>
      </c>
      <c r="N250" s="176" t="s">
        <v>38</v>
      </c>
      <c r="O250" s="59"/>
      <c r="P250" s="177">
        <f>O250*H250</f>
        <v>0</v>
      </c>
      <c r="Q250" s="177">
        <v>0</v>
      </c>
      <c r="R250" s="177">
        <f>Q250*H250</f>
        <v>0</v>
      </c>
      <c r="S250" s="177">
        <v>0</v>
      </c>
      <c r="T250" s="178">
        <f>S250*H250</f>
        <v>0</v>
      </c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R250" s="179" t="s">
        <v>192</v>
      </c>
      <c r="AT250" s="179" t="s">
        <v>187</v>
      </c>
      <c r="AU250" s="179" t="s">
        <v>82</v>
      </c>
      <c r="AY250" s="18" t="s">
        <v>185</v>
      </c>
      <c r="BE250" s="180">
        <f>IF(N250="základní",J250,0)</f>
        <v>0</v>
      </c>
      <c r="BF250" s="180">
        <f>IF(N250="snížená",J250,0)</f>
        <v>0</v>
      </c>
      <c r="BG250" s="180">
        <f>IF(N250="zákl. přenesená",J250,0)</f>
        <v>0</v>
      </c>
      <c r="BH250" s="180">
        <f>IF(N250="sníž. přenesená",J250,0)</f>
        <v>0</v>
      </c>
      <c r="BI250" s="180">
        <f>IF(N250="nulová",J250,0)</f>
        <v>0</v>
      </c>
      <c r="BJ250" s="18" t="s">
        <v>80</v>
      </c>
      <c r="BK250" s="180">
        <f>ROUND(I250*H250,2)</f>
        <v>0</v>
      </c>
      <c r="BL250" s="18" t="s">
        <v>192</v>
      </c>
      <c r="BM250" s="179" t="s">
        <v>477</v>
      </c>
    </row>
    <row r="251" spans="1:65" s="13" customFormat="1" ht="11.25">
      <c r="B251" s="181"/>
      <c r="D251" s="182" t="s">
        <v>194</v>
      </c>
      <c r="E251" s="183" t="s">
        <v>1</v>
      </c>
      <c r="F251" s="184" t="s">
        <v>235</v>
      </c>
      <c r="H251" s="183" t="s">
        <v>1</v>
      </c>
      <c r="I251" s="185"/>
      <c r="L251" s="181"/>
      <c r="M251" s="186"/>
      <c r="N251" s="187"/>
      <c r="O251" s="187"/>
      <c r="P251" s="187"/>
      <c r="Q251" s="187"/>
      <c r="R251" s="187"/>
      <c r="S251" s="187"/>
      <c r="T251" s="188"/>
      <c r="AT251" s="183" t="s">
        <v>194</v>
      </c>
      <c r="AU251" s="183" t="s">
        <v>82</v>
      </c>
      <c r="AV251" s="13" t="s">
        <v>80</v>
      </c>
      <c r="AW251" s="13" t="s">
        <v>30</v>
      </c>
      <c r="AX251" s="13" t="s">
        <v>73</v>
      </c>
      <c r="AY251" s="183" t="s">
        <v>185</v>
      </c>
    </row>
    <row r="252" spans="1:65" s="13" customFormat="1" ht="11.25">
      <c r="B252" s="181"/>
      <c r="D252" s="182" t="s">
        <v>194</v>
      </c>
      <c r="E252" s="183" t="s">
        <v>1</v>
      </c>
      <c r="F252" s="184" t="s">
        <v>478</v>
      </c>
      <c r="H252" s="183" t="s">
        <v>1</v>
      </c>
      <c r="I252" s="185"/>
      <c r="L252" s="181"/>
      <c r="M252" s="186"/>
      <c r="N252" s="187"/>
      <c r="O252" s="187"/>
      <c r="P252" s="187"/>
      <c r="Q252" s="187"/>
      <c r="R252" s="187"/>
      <c r="S252" s="187"/>
      <c r="T252" s="188"/>
      <c r="AT252" s="183" t="s">
        <v>194</v>
      </c>
      <c r="AU252" s="183" t="s">
        <v>82</v>
      </c>
      <c r="AV252" s="13" t="s">
        <v>80</v>
      </c>
      <c r="AW252" s="13" t="s">
        <v>30</v>
      </c>
      <c r="AX252" s="13" t="s">
        <v>73</v>
      </c>
      <c r="AY252" s="183" t="s">
        <v>185</v>
      </c>
    </row>
    <row r="253" spans="1:65" s="14" customFormat="1" ht="11.25">
      <c r="B253" s="189"/>
      <c r="D253" s="182" t="s">
        <v>194</v>
      </c>
      <c r="E253" s="190" t="s">
        <v>1</v>
      </c>
      <c r="F253" s="191" t="s">
        <v>1497</v>
      </c>
      <c r="H253" s="192">
        <v>6.22</v>
      </c>
      <c r="I253" s="193"/>
      <c r="L253" s="189"/>
      <c r="M253" s="194"/>
      <c r="N253" s="195"/>
      <c r="O253" s="195"/>
      <c r="P253" s="195"/>
      <c r="Q253" s="195"/>
      <c r="R253" s="195"/>
      <c r="S253" s="195"/>
      <c r="T253" s="196"/>
      <c r="AT253" s="190" t="s">
        <v>194</v>
      </c>
      <c r="AU253" s="190" t="s">
        <v>82</v>
      </c>
      <c r="AV253" s="14" t="s">
        <v>82</v>
      </c>
      <c r="AW253" s="14" t="s">
        <v>30</v>
      </c>
      <c r="AX253" s="14" t="s">
        <v>73</v>
      </c>
      <c r="AY253" s="190" t="s">
        <v>185</v>
      </c>
    </row>
    <row r="254" spans="1:65" s="15" customFormat="1" ht="11.25">
      <c r="B254" s="197"/>
      <c r="D254" s="182" t="s">
        <v>194</v>
      </c>
      <c r="E254" s="198" t="s">
        <v>134</v>
      </c>
      <c r="F254" s="199" t="s">
        <v>146</v>
      </c>
      <c r="H254" s="200">
        <v>6.22</v>
      </c>
      <c r="I254" s="201"/>
      <c r="L254" s="197"/>
      <c r="M254" s="202"/>
      <c r="N254" s="203"/>
      <c r="O254" s="203"/>
      <c r="P254" s="203"/>
      <c r="Q254" s="203"/>
      <c r="R254" s="203"/>
      <c r="S254" s="203"/>
      <c r="T254" s="204"/>
      <c r="AT254" s="198" t="s">
        <v>194</v>
      </c>
      <c r="AU254" s="198" t="s">
        <v>82</v>
      </c>
      <c r="AV254" s="15" t="s">
        <v>192</v>
      </c>
      <c r="AW254" s="15" t="s">
        <v>30</v>
      </c>
      <c r="AX254" s="15" t="s">
        <v>80</v>
      </c>
      <c r="AY254" s="198" t="s">
        <v>185</v>
      </c>
    </row>
    <row r="255" spans="1:65" s="2" customFormat="1" ht="21.75" customHeight="1">
      <c r="A255" s="33"/>
      <c r="B255" s="167"/>
      <c r="C255" s="168" t="s">
        <v>421</v>
      </c>
      <c r="D255" s="168" t="s">
        <v>187</v>
      </c>
      <c r="E255" s="169" t="s">
        <v>481</v>
      </c>
      <c r="F255" s="170" t="s">
        <v>482</v>
      </c>
      <c r="G255" s="171" t="s">
        <v>262</v>
      </c>
      <c r="H255" s="172">
        <v>6.22</v>
      </c>
      <c r="I255" s="173"/>
      <c r="J255" s="174">
        <f>ROUND(I255*H255,2)</f>
        <v>0</v>
      </c>
      <c r="K255" s="170" t="s">
        <v>191</v>
      </c>
      <c r="L255" s="34"/>
      <c r="M255" s="175" t="s">
        <v>1</v>
      </c>
      <c r="N255" s="176" t="s">
        <v>38</v>
      </c>
      <c r="O255" s="59"/>
      <c r="P255" s="177">
        <f>O255*H255</f>
        <v>0</v>
      </c>
      <c r="Q255" s="177">
        <v>0</v>
      </c>
      <c r="R255" s="177">
        <f>Q255*H255</f>
        <v>0</v>
      </c>
      <c r="S255" s="177">
        <v>0</v>
      </c>
      <c r="T255" s="178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79" t="s">
        <v>192</v>
      </c>
      <c r="AT255" s="179" t="s">
        <v>187</v>
      </c>
      <c r="AU255" s="179" t="s">
        <v>82</v>
      </c>
      <c r="AY255" s="18" t="s">
        <v>185</v>
      </c>
      <c r="BE255" s="180">
        <f>IF(N255="základní",J255,0)</f>
        <v>0</v>
      </c>
      <c r="BF255" s="180">
        <f>IF(N255="snížená",J255,0)</f>
        <v>0</v>
      </c>
      <c r="BG255" s="180">
        <f>IF(N255="zákl. přenesená",J255,0)</f>
        <v>0</v>
      </c>
      <c r="BH255" s="180">
        <f>IF(N255="sníž. přenesená",J255,0)</f>
        <v>0</v>
      </c>
      <c r="BI255" s="180">
        <f>IF(N255="nulová",J255,0)</f>
        <v>0</v>
      </c>
      <c r="BJ255" s="18" t="s">
        <v>80</v>
      </c>
      <c r="BK255" s="180">
        <f>ROUND(I255*H255,2)</f>
        <v>0</v>
      </c>
      <c r="BL255" s="18" t="s">
        <v>192</v>
      </c>
      <c r="BM255" s="179" t="s">
        <v>483</v>
      </c>
    </row>
    <row r="256" spans="1:65" s="14" customFormat="1" ht="11.25">
      <c r="B256" s="189"/>
      <c r="D256" s="182" t="s">
        <v>194</v>
      </c>
      <c r="E256" s="190" t="s">
        <v>1</v>
      </c>
      <c r="F256" s="191" t="s">
        <v>134</v>
      </c>
      <c r="H256" s="192">
        <v>6.22</v>
      </c>
      <c r="I256" s="193"/>
      <c r="L256" s="189"/>
      <c r="M256" s="194"/>
      <c r="N256" s="195"/>
      <c r="O256" s="195"/>
      <c r="P256" s="195"/>
      <c r="Q256" s="195"/>
      <c r="R256" s="195"/>
      <c r="S256" s="195"/>
      <c r="T256" s="196"/>
      <c r="AT256" s="190" t="s">
        <v>194</v>
      </c>
      <c r="AU256" s="190" t="s">
        <v>82</v>
      </c>
      <c r="AV256" s="14" t="s">
        <v>82</v>
      </c>
      <c r="AW256" s="14" t="s">
        <v>30</v>
      </c>
      <c r="AX256" s="14" t="s">
        <v>80</v>
      </c>
      <c r="AY256" s="190" t="s">
        <v>185</v>
      </c>
    </row>
    <row r="257" spans="1:65" s="2" customFormat="1" ht="16.5" customHeight="1">
      <c r="A257" s="33"/>
      <c r="B257" s="167"/>
      <c r="C257" s="168" t="s">
        <v>425</v>
      </c>
      <c r="D257" s="168" t="s">
        <v>187</v>
      </c>
      <c r="E257" s="169" t="s">
        <v>485</v>
      </c>
      <c r="F257" s="170" t="s">
        <v>486</v>
      </c>
      <c r="G257" s="171" t="s">
        <v>262</v>
      </c>
      <c r="H257" s="172">
        <v>10.313000000000001</v>
      </c>
      <c r="I257" s="173"/>
      <c r="J257" s="174">
        <f>ROUND(I257*H257,2)</f>
        <v>0</v>
      </c>
      <c r="K257" s="170" t="s">
        <v>191</v>
      </c>
      <c r="L257" s="34"/>
      <c r="M257" s="175" t="s">
        <v>1</v>
      </c>
      <c r="N257" s="176" t="s">
        <v>38</v>
      </c>
      <c r="O257" s="59"/>
      <c r="P257" s="177">
        <f>O257*H257</f>
        <v>0</v>
      </c>
      <c r="Q257" s="177">
        <v>0</v>
      </c>
      <c r="R257" s="177">
        <f>Q257*H257</f>
        <v>0</v>
      </c>
      <c r="S257" s="177">
        <v>0</v>
      </c>
      <c r="T257" s="178">
        <f>S257*H257</f>
        <v>0</v>
      </c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R257" s="179" t="s">
        <v>192</v>
      </c>
      <c r="AT257" s="179" t="s">
        <v>187</v>
      </c>
      <c r="AU257" s="179" t="s">
        <v>82</v>
      </c>
      <c r="AY257" s="18" t="s">
        <v>185</v>
      </c>
      <c r="BE257" s="180">
        <f>IF(N257="základní",J257,0)</f>
        <v>0</v>
      </c>
      <c r="BF257" s="180">
        <f>IF(N257="snížená",J257,0)</f>
        <v>0</v>
      </c>
      <c r="BG257" s="180">
        <f>IF(N257="zákl. přenesená",J257,0)</f>
        <v>0</v>
      </c>
      <c r="BH257" s="180">
        <f>IF(N257="sníž. přenesená",J257,0)</f>
        <v>0</v>
      </c>
      <c r="BI257" s="180">
        <f>IF(N257="nulová",J257,0)</f>
        <v>0</v>
      </c>
      <c r="BJ257" s="18" t="s">
        <v>80</v>
      </c>
      <c r="BK257" s="180">
        <f>ROUND(I257*H257,2)</f>
        <v>0</v>
      </c>
      <c r="BL257" s="18" t="s">
        <v>192</v>
      </c>
      <c r="BM257" s="179" t="s">
        <v>487</v>
      </c>
    </row>
    <row r="258" spans="1:65" s="13" customFormat="1" ht="11.25">
      <c r="B258" s="181"/>
      <c r="D258" s="182" t="s">
        <v>194</v>
      </c>
      <c r="E258" s="183" t="s">
        <v>1</v>
      </c>
      <c r="F258" s="184" t="s">
        <v>235</v>
      </c>
      <c r="H258" s="183" t="s">
        <v>1</v>
      </c>
      <c r="I258" s="185"/>
      <c r="L258" s="181"/>
      <c r="M258" s="186"/>
      <c r="N258" s="187"/>
      <c r="O258" s="187"/>
      <c r="P258" s="187"/>
      <c r="Q258" s="187"/>
      <c r="R258" s="187"/>
      <c r="S258" s="187"/>
      <c r="T258" s="188"/>
      <c r="AT258" s="183" t="s">
        <v>194</v>
      </c>
      <c r="AU258" s="183" t="s">
        <v>82</v>
      </c>
      <c r="AV258" s="13" t="s">
        <v>80</v>
      </c>
      <c r="AW258" s="13" t="s">
        <v>30</v>
      </c>
      <c r="AX258" s="13" t="s">
        <v>73</v>
      </c>
      <c r="AY258" s="183" t="s">
        <v>185</v>
      </c>
    </row>
    <row r="259" spans="1:65" s="14" customFormat="1" ht="11.25">
      <c r="B259" s="189"/>
      <c r="D259" s="182" t="s">
        <v>194</v>
      </c>
      <c r="E259" s="190" t="s">
        <v>1</v>
      </c>
      <c r="F259" s="191" t="s">
        <v>1498</v>
      </c>
      <c r="H259" s="192">
        <v>10.313000000000001</v>
      </c>
      <c r="I259" s="193"/>
      <c r="L259" s="189"/>
      <c r="M259" s="194"/>
      <c r="N259" s="195"/>
      <c r="O259" s="195"/>
      <c r="P259" s="195"/>
      <c r="Q259" s="195"/>
      <c r="R259" s="195"/>
      <c r="S259" s="195"/>
      <c r="T259" s="196"/>
      <c r="AT259" s="190" t="s">
        <v>194</v>
      </c>
      <c r="AU259" s="190" t="s">
        <v>82</v>
      </c>
      <c r="AV259" s="14" t="s">
        <v>82</v>
      </c>
      <c r="AW259" s="14" t="s">
        <v>30</v>
      </c>
      <c r="AX259" s="14" t="s">
        <v>73</v>
      </c>
      <c r="AY259" s="190" t="s">
        <v>185</v>
      </c>
    </row>
    <row r="260" spans="1:65" s="15" customFormat="1" ht="11.25">
      <c r="B260" s="197"/>
      <c r="D260" s="182" t="s">
        <v>194</v>
      </c>
      <c r="E260" s="198" t="s">
        <v>1</v>
      </c>
      <c r="F260" s="199" t="s">
        <v>146</v>
      </c>
      <c r="H260" s="200">
        <v>10.313000000000001</v>
      </c>
      <c r="I260" s="201"/>
      <c r="L260" s="197"/>
      <c r="M260" s="202"/>
      <c r="N260" s="203"/>
      <c r="O260" s="203"/>
      <c r="P260" s="203"/>
      <c r="Q260" s="203"/>
      <c r="R260" s="203"/>
      <c r="S260" s="203"/>
      <c r="T260" s="204"/>
      <c r="AT260" s="198" t="s">
        <v>194</v>
      </c>
      <c r="AU260" s="198" t="s">
        <v>82</v>
      </c>
      <c r="AV260" s="15" t="s">
        <v>192</v>
      </c>
      <c r="AW260" s="15" t="s">
        <v>30</v>
      </c>
      <c r="AX260" s="15" t="s">
        <v>80</v>
      </c>
      <c r="AY260" s="198" t="s">
        <v>185</v>
      </c>
    </row>
    <row r="261" spans="1:65" s="2" customFormat="1" ht="16.5" customHeight="1">
      <c r="A261" s="33"/>
      <c r="B261" s="167"/>
      <c r="C261" s="213" t="s">
        <v>431</v>
      </c>
      <c r="D261" s="213" t="s">
        <v>454</v>
      </c>
      <c r="E261" s="214" t="s">
        <v>490</v>
      </c>
      <c r="F261" s="215" t="s">
        <v>491</v>
      </c>
      <c r="G261" s="216" t="s">
        <v>492</v>
      </c>
      <c r="H261" s="217">
        <v>1.238</v>
      </c>
      <c r="I261" s="218"/>
      <c r="J261" s="219">
        <f>ROUND(I261*H261,2)</f>
        <v>0</v>
      </c>
      <c r="K261" s="215" t="s">
        <v>191</v>
      </c>
      <c r="L261" s="220"/>
      <c r="M261" s="221" t="s">
        <v>1</v>
      </c>
      <c r="N261" s="222" t="s">
        <v>38</v>
      </c>
      <c r="O261" s="59"/>
      <c r="P261" s="177">
        <f>O261*H261</f>
        <v>0</v>
      </c>
      <c r="Q261" s="177">
        <v>1E-3</v>
      </c>
      <c r="R261" s="177">
        <f>Q261*H261</f>
        <v>1.238E-3</v>
      </c>
      <c r="S261" s="177">
        <v>0</v>
      </c>
      <c r="T261" s="178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79" t="s">
        <v>230</v>
      </c>
      <c r="AT261" s="179" t="s">
        <v>454</v>
      </c>
      <c r="AU261" s="179" t="s">
        <v>82</v>
      </c>
      <c r="AY261" s="18" t="s">
        <v>185</v>
      </c>
      <c r="BE261" s="180">
        <f>IF(N261="základní",J261,0)</f>
        <v>0</v>
      </c>
      <c r="BF261" s="180">
        <f>IF(N261="snížená",J261,0)</f>
        <v>0</v>
      </c>
      <c r="BG261" s="180">
        <f>IF(N261="zákl. přenesená",J261,0)</f>
        <v>0</v>
      </c>
      <c r="BH261" s="180">
        <f>IF(N261="sníž. přenesená",J261,0)</f>
        <v>0</v>
      </c>
      <c r="BI261" s="180">
        <f>IF(N261="nulová",J261,0)</f>
        <v>0</v>
      </c>
      <c r="BJ261" s="18" t="s">
        <v>80</v>
      </c>
      <c r="BK261" s="180">
        <f>ROUND(I261*H261,2)</f>
        <v>0</v>
      </c>
      <c r="BL261" s="18" t="s">
        <v>192</v>
      </c>
      <c r="BM261" s="179" t="s">
        <v>493</v>
      </c>
    </row>
    <row r="262" spans="1:65" s="13" customFormat="1" ht="11.25">
      <c r="B262" s="181"/>
      <c r="D262" s="182" t="s">
        <v>194</v>
      </c>
      <c r="E262" s="183" t="s">
        <v>1</v>
      </c>
      <c r="F262" s="184" t="s">
        <v>235</v>
      </c>
      <c r="H262" s="183" t="s">
        <v>1</v>
      </c>
      <c r="I262" s="185"/>
      <c r="L262" s="181"/>
      <c r="M262" s="186"/>
      <c r="N262" s="187"/>
      <c r="O262" s="187"/>
      <c r="P262" s="187"/>
      <c r="Q262" s="187"/>
      <c r="R262" s="187"/>
      <c r="S262" s="187"/>
      <c r="T262" s="188"/>
      <c r="AT262" s="183" t="s">
        <v>194</v>
      </c>
      <c r="AU262" s="183" t="s">
        <v>82</v>
      </c>
      <c r="AV262" s="13" t="s">
        <v>80</v>
      </c>
      <c r="AW262" s="13" t="s">
        <v>30</v>
      </c>
      <c r="AX262" s="13" t="s">
        <v>73</v>
      </c>
      <c r="AY262" s="183" t="s">
        <v>185</v>
      </c>
    </row>
    <row r="263" spans="1:65" s="14" customFormat="1" ht="11.25">
      <c r="B263" s="189"/>
      <c r="D263" s="182" t="s">
        <v>194</v>
      </c>
      <c r="E263" s="190" t="s">
        <v>1</v>
      </c>
      <c r="F263" s="191" t="s">
        <v>1499</v>
      </c>
      <c r="H263" s="192">
        <v>1.238</v>
      </c>
      <c r="I263" s="193"/>
      <c r="L263" s="189"/>
      <c r="M263" s="194"/>
      <c r="N263" s="195"/>
      <c r="O263" s="195"/>
      <c r="P263" s="195"/>
      <c r="Q263" s="195"/>
      <c r="R263" s="195"/>
      <c r="S263" s="195"/>
      <c r="T263" s="196"/>
      <c r="AT263" s="190" t="s">
        <v>194</v>
      </c>
      <c r="AU263" s="190" t="s">
        <v>82</v>
      </c>
      <c r="AV263" s="14" t="s">
        <v>82</v>
      </c>
      <c r="AW263" s="14" t="s">
        <v>30</v>
      </c>
      <c r="AX263" s="14" t="s">
        <v>80</v>
      </c>
      <c r="AY263" s="190" t="s">
        <v>185</v>
      </c>
    </row>
    <row r="264" spans="1:65" s="2" customFormat="1" ht="21.75" customHeight="1">
      <c r="A264" s="33"/>
      <c r="B264" s="167"/>
      <c r="C264" s="168" t="s">
        <v>437</v>
      </c>
      <c r="D264" s="168" t="s">
        <v>187</v>
      </c>
      <c r="E264" s="169" t="s">
        <v>496</v>
      </c>
      <c r="F264" s="170" t="s">
        <v>497</v>
      </c>
      <c r="G264" s="171" t="s">
        <v>190</v>
      </c>
      <c r="H264" s="172">
        <v>41.25</v>
      </c>
      <c r="I264" s="173"/>
      <c r="J264" s="174">
        <f>ROUND(I264*H264,2)</f>
        <v>0</v>
      </c>
      <c r="K264" s="170" t="s">
        <v>191</v>
      </c>
      <c r="L264" s="34"/>
      <c r="M264" s="175" t="s">
        <v>1</v>
      </c>
      <c r="N264" s="176" t="s">
        <v>38</v>
      </c>
      <c r="O264" s="59"/>
      <c r="P264" s="177">
        <f>O264*H264</f>
        <v>0</v>
      </c>
      <c r="Q264" s="177">
        <v>0</v>
      </c>
      <c r="R264" s="177">
        <f>Q264*H264</f>
        <v>0</v>
      </c>
      <c r="S264" s="177">
        <v>0</v>
      </c>
      <c r="T264" s="178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79" t="s">
        <v>192</v>
      </c>
      <c r="AT264" s="179" t="s">
        <v>187</v>
      </c>
      <c r="AU264" s="179" t="s">
        <v>82</v>
      </c>
      <c r="AY264" s="18" t="s">
        <v>185</v>
      </c>
      <c r="BE264" s="180">
        <f>IF(N264="základní",J264,0)</f>
        <v>0</v>
      </c>
      <c r="BF264" s="180">
        <f>IF(N264="snížená",J264,0)</f>
        <v>0</v>
      </c>
      <c r="BG264" s="180">
        <f>IF(N264="zákl. přenesená",J264,0)</f>
        <v>0</v>
      </c>
      <c r="BH264" s="180">
        <f>IF(N264="sníž. přenesená",J264,0)</f>
        <v>0</v>
      </c>
      <c r="BI264" s="180">
        <f>IF(N264="nulová",J264,0)</f>
        <v>0</v>
      </c>
      <c r="BJ264" s="18" t="s">
        <v>80</v>
      </c>
      <c r="BK264" s="180">
        <f>ROUND(I264*H264,2)</f>
        <v>0</v>
      </c>
      <c r="BL264" s="18" t="s">
        <v>192</v>
      </c>
      <c r="BM264" s="179" t="s">
        <v>498</v>
      </c>
    </row>
    <row r="265" spans="1:65" s="13" customFormat="1" ht="11.25">
      <c r="B265" s="181"/>
      <c r="D265" s="182" t="s">
        <v>194</v>
      </c>
      <c r="E265" s="183" t="s">
        <v>1</v>
      </c>
      <c r="F265" s="184" t="s">
        <v>235</v>
      </c>
      <c r="H265" s="183" t="s">
        <v>1</v>
      </c>
      <c r="I265" s="185"/>
      <c r="L265" s="181"/>
      <c r="M265" s="186"/>
      <c r="N265" s="187"/>
      <c r="O265" s="187"/>
      <c r="P265" s="187"/>
      <c r="Q265" s="187"/>
      <c r="R265" s="187"/>
      <c r="S265" s="187"/>
      <c r="T265" s="188"/>
      <c r="AT265" s="183" t="s">
        <v>194</v>
      </c>
      <c r="AU265" s="183" t="s">
        <v>82</v>
      </c>
      <c r="AV265" s="13" t="s">
        <v>80</v>
      </c>
      <c r="AW265" s="13" t="s">
        <v>30</v>
      </c>
      <c r="AX265" s="13" t="s">
        <v>73</v>
      </c>
      <c r="AY265" s="183" t="s">
        <v>185</v>
      </c>
    </row>
    <row r="266" spans="1:65" s="14" customFormat="1" ht="11.25">
      <c r="B266" s="189"/>
      <c r="D266" s="182" t="s">
        <v>194</v>
      </c>
      <c r="E266" s="190" t="s">
        <v>1</v>
      </c>
      <c r="F266" s="191" t="s">
        <v>1500</v>
      </c>
      <c r="H266" s="192">
        <v>41.25</v>
      </c>
      <c r="I266" s="193"/>
      <c r="L266" s="189"/>
      <c r="M266" s="194"/>
      <c r="N266" s="195"/>
      <c r="O266" s="195"/>
      <c r="P266" s="195"/>
      <c r="Q266" s="195"/>
      <c r="R266" s="195"/>
      <c r="S266" s="195"/>
      <c r="T266" s="196"/>
      <c r="AT266" s="190" t="s">
        <v>194</v>
      </c>
      <c r="AU266" s="190" t="s">
        <v>82</v>
      </c>
      <c r="AV266" s="14" t="s">
        <v>82</v>
      </c>
      <c r="AW266" s="14" t="s">
        <v>30</v>
      </c>
      <c r="AX266" s="14" t="s">
        <v>80</v>
      </c>
      <c r="AY266" s="190" t="s">
        <v>185</v>
      </c>
    </row>
    <row r="267" spans="1:65" s="2" customFormat="1" ht="21.75" customHeight="1">
      <c r="A267" s="33"/>
      <c r="B267" s="167"/>
      <c r="C267" s="168" t="s">
        <v>443</v>
      </c>
      <c r="D267" s="168" t="s">
        <v>187</v>
      </c>
      <c r="E267" s="169" t="s">
        <v>501</v>
      </c>
      <c r="F267" s="170" t="s">
        <v>502</v>
      </c>
      <c r="G267" s="171" t="s">
        <v>190</v>
      </c>
      <c r="H267" s="172">
        <v>41.25</v>
      </c>
      <c r="I267" s="173"/>
      <c r="J267" s="174">
        <f>ROUND(I267*H267,2)</f>
        <v>0</v>
      </c>
      <c r="K267" s="170" t="s">
        <v>191</v>
      </c>
      <c r="L267" s="34"/>
      <c r="M267" s="175" t="s">
        <v>1</v>
      </c>
      <c r="N267" s="176" t="s">
        <v>38</v>
      </c>
      <c r="O267" s="59"/>
      <c r="P267" s="177">
        <f>O267*H267</f>
        <v>0</v>
      </c>
      <c r="Q267" s="177">
        <v>0</v>
      </c>
      <c r="R267" s="177">
        <f>Q267*H267</f>
        <v>0</v>
      </c>
      <c r="S267" s="177">
        <v>0</v>
      </c>
      <c r="T267" s="178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79" t="s">
        <v>192</v>
      </c>
      <c r="AT267" s="179" t="s">
        <v>187</v>
      </c>
      <c r="AU267" s="179" t="s">
        <v>82</v>
      </c>
      <c r="AY267" s="18" t="s">
        <v>185</v>
      </c>
      <c r="BE267" s="180">
        <f>IF(N267="základní",J267,0)</f>
        <v>0</v>
      </c>
      <c r="BF267" s="180">
        <f>IF(N267="snížená",J267,0)</f>
        <v>0</v>
      </c>
      <c r="BG267" s="180">
        <f>IF(N267="zákl. přenesená",J267,0)</f>
        <v>0</v>
      </c>
      <c r="BH267" s="180">
        <f>IF(N267="sníž. přenesená",J267,0)</f>
        <v>0</v>
      </c>
      <c r="BI267" s="180">
        <f>IF(N267="nulová",J267,0)</f>
        <v>0</v>
      </c>
      <c r="BJ267" s="18" t="s">
        <v>80</v>
      </c>
      <c r="BK267" s="180">
        <f>ROUND(I267*H267,2)</f>
        <v>0</v>
      </c>
      <c r="BL267" s="18" t="s">
        <v>192</v>
      </c>
      <c r="BM267" s="179" t="s">
        <v>503</v>
      </c>
    </row>
    <row r="268" spans="1:65" s="13" customFormat="1" ht="11.25">
      <c r="B268" s="181"/>
      <c r="D268" s="182" t="s">
        <v>194</v>
      </c>
      <c r="E268" s="183" t="s">
        <v>1</v>
      </c>
      <c r="F268" s="184" t="s">
        <v>235</v>
      </c>
      <c r="H268" s="183" t="s">
        <v>1</v>
      </c>
      <c r="I268" s="185"/>
      <c r="L268" s="181"/>
      <c r="M268" s="186"/>
      <c r="N268" s="187"/>
      <c r="O268" s="187"/>
      <c r="P268" s="187"/>
      <c r="Q268" s="187"/>
      <c r="R268" s="187"/>
      <c r="S268" s="187"/>
      <c r="T268" s="188"/>
      <c r="AT268" s="183" t="s">
        <v>194</v>
      </c>
      <c r="AU268" s="183" t="s">
        <v>82</v>
      </c>
      <c r="AV268" s="13" t="s">
        <v>80</v>
      </c>
      <c r="AW268" s="13" t="s">
        <v>30</v>
      </c>
      <c r="AX268" s="13" t="s">
        <v>73</v>
      </c>
      <c r="AY268" s="183" t="s">
        <v>185</v>
      </c>
    </row>
    <row r="269" spans="1:65" s="14" customFormat="1" ht="11.25">
      <c r="B269" s="189"/>
      <c r="D269" s="182" t="s">
        <v>194</v>
      </c>
      <c r="E269" s="190" t="s">
        <v>1</v>
      </c>
      <c r="F269" s="191" t="s">
        <v>1500</v>
      </c>
      <c r="H269" s="192">
        <v>41.25</v>
      </c>
      <c r="I269" s="193"/>
      <c r="L269" s="189"/>
      <c r="M269" s="194"/>
      <c r="N269" s="195"/>
      <c r="O269" s="195"/>
      <c r="P269" s="195"/>
      <c r="Q269" s="195"/>
      <c r="R269" s="195"/>
      <c r="S269" s="195"/>
      <c r="T269" s="196"/>
      <c r="AT269" s="190" t="s">
        <v>194</v>
      </c>
      <c r="AU269" s="190" t="s">
        <v>82</v>
      </c>
      <c r="AV269" s="14" t="s">
        <v>82</v>
      </c>
      <c r="AW269" s="14" t="s">
        <v>30</v>
      </c>
      <c r="AX269" s="14" t="s">
        <v>80</v>
      </c>
      <c r="AY269" s="190" t="s">
        <v>185</v>
      </c>
    </row>
    <row r="270" spans="1:65" s="12" customFormat="1" ht="22.9" customHeight="1">
      <c r="B270" s="154"/>
      <c r="D270" s="155" t="s">
        <v>72</v>
      </c>
      <c r="E270" s="165" t="s">
        <v>202</v>
      </c>
      <c r="F270" s="165" t="s">
        <v>510</v>
      </c>
      <c r="I270" s="157"/>
      <c r="J270" s="166">
        <f>BK270</f>
        <v>0</v>
      </c>
      <c r="L270" s="154"/>
      <c r="M270" s="159"/>
      <c r="N270" s="160"/>
      <c r="O270" s="160"/>
      <c r="P270" s="161">
        <f>SUM(P271:P274)</f>
        <v>0</v>
      </c>
      <c r="Q270" s="160"/>
      <c r="R270" s="161">
        <f>SUM(R271:R274)</f>
        <v>0.10100000000000001</v>
      </c>
      <c r="S270" s="160"/>
      <c r="T270" s="162">
        <f>SUM(T271:T274)</f>
        <v>0</v>
      </c>
      <c r="AR270" s="155" t="s">
        <v>80</v>
      </c>
      <c r="AT270" s="163" t="s">
        <v>72</v>
      </c>
      <c r="AU270" s="163" t="s">
        <v>80</v>
      </c>
      <c r="AY270" s="155" t="s">
        <v>185</v>
      </c>
      <c r="BK270" s="164">
        <f>SUM(BK271:BK274)</f>
        <v>0</v>
      </c>
    </row>
    <row r="271" spans="1:65" s="2" customFormat="1" ht="16.5" customHeight="1">
      <c r="A271" s="33"/>
      <c r="B271" s="167"/>
      <c r="C271" s="213" t="s">
        <v>453</v>
      </c>
      <c r="D271" s="213" t="s">
        <v>454</v>
      </c>
      <c r="E271" s="214" t="s">
        <v>522</v>
      </c>
      <c r="F271" s="215" t="s">
        <v>523</v>
      </c>
      <c r="G271" s="216" t="s">
        <v>514</v>
      </c>
      <c r="H271" s="217">
        <v>1</v>
      </c>
      <c r="I271" s="218"/>
      <c r="J271" s="219">
        <f>ROUND(I271*H271,2)</f>
        <v>0</v>
      </c>
      <c r="K271" s="215" t="s">
        <v>1</v>
      </c>
      <c r="L271" s="220"/>
      <c r="M271" s="221" t="s">
        <v>1</v>
      </c>
      <c r="N271" s="222" t="s">
        <v>38</v>
      </c>
      <c r="O271" s="59"/>
      <c r="P271" s="177">
        <f>O271*H271</f>
        <v>0</v>
      </c>
      <c r="Q271" s="177">
        <v>0.10100000000000001</v>
      </c>
      <c r="R271" s="177">
        <f>Q271*H271</f>
        <v>0.10100000000000001</v>
      </c>
      <c r="S271" s="177">
        <v>0</v>
      </c>
      <c r="T271" s="178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79" t="s">
        <v>230</v>
      </c>
      <c r="AT271" s="179" t="s">
        <v>454</v>
      </c>
      <c r="AU271" s="179" t="s">
        <v>82</v>
      </c>
      <c r="AY271" s="18" t="s">
        <v>185</v>
      </c>
      <c r="BE271" s="180">
        <f>IF(N271="základní",J271,0)</f>
        <v>0</v>
      </c>
      <c r="BF271" s="180">
        <f>IF(N271="snížená",J271,0)</f>
        <v>0</v>
      </c>
      <c r="BG271" s="180">
        <f>IF(N271="zákl. přenesená",J271,0)</f>
        <v>0</v>
      </c>
      <c r="BH271" s="180">
        <f>IF(N271="sníž. přenesená",J271,0)</f>
        <v>0</v>
      </c>
      <c r="BI271" s="180">
        <f>IF(N271="nulová",J271,0)</f>
        <v>0</v>
      </c>
      <c r="BJ271" s="18" t="s">
        <v>80</v>
      </c>
      <c r="BK271" s="180">
        <f>ROUND(I271*H271,2)</f>
        <v>0</v>
      </c>
      <c r="BL271" s="18" t="s">
        <v>192</v>
      </c>
      <c r="BM271" s="179" t="s">
        <v>524</v>
      </c>
    </row>
    <row r="272" spans="1:65" s="13" customFormat="1" ht="11.25">
      <c r="B272" s="181"/>
      <c r="D272" s="182" t="s">
        <v>194</v>
      </c>
      <c r="E272" s="183" t="s">
        <v>1</v>
      </c>
      <c r="F272" s="184" t="s">
        <v>464</v>
      </c>
      <c r="H272" s="183" t="s">
        <v>1</v>
      </c>
      <c r="I272" s="185"/>
      <c r="L272" s="181"/>
      <c r="M272" s="186"/>
      <c r="N272" s="187"/>
      <c r="O272" s="187"/>
      <c r="P272" s="187"/>
      <c r="Q272" s="187"/>
      <c r="R272" s="187"/>
      <c r="S272" s="187"/>
      <c r="T272" s="188"/>
      <c r="AT272" s="183" t="s">
        <v>194</v>
      </c>
      <c r="AU272" s="183" t="s">
        <v>82</v>
      </c>
      <c r="AV272" s="13" t="s">
        <v>80</v>
      </c>
      <c r="AW272" s="13" t="s">
        <v>30</v>
      </c>
      <c r="AX272" s="13" t="s">
        <v>73</v>
      </c>
      <c r="AY272" s="183" t="s">
        <v>185</v>
      </c>
    </row>
    <row r="273" spans="1:65" s="13" customFormat="1" ht="11.25">
      <c r="B273" s="181"/>
      <c r="D273" s="182" t="s">
        <v>194</v>
      </c>
      <c r="E273" s="183" t="s">
        <v>1</v>
      </c>
      <c r="F273" s="184" t="s">
        <v>525</v>
      </c>
      <c r="H273" s="183" t="s">
        <v>1</v>
      </c>
      <c r="I273" s="185"/>
      <c r="L273" s="181"/>
      <c r="M273" s="186"/>
      <c r="N273" s="187"/>
      <c r="O273" s="187"/>
      <c r="P273" s="187"/>
      <c r="Q273" s="187"/>
      <c r="R273" s="187"/>
      <c r="S273" s="187"/>
      <c r="T273" s="188"/>
      <c r="AT273" s="183" t="s">
        <v>194</v>
      </c>
      <c r="AU273" s="183" t="s">
        <v>82</v>
      </c>
      <c r="AV273" s="13" t="s">
        <v>80</v>
      </c>
      <c r="AW273" s="13" t="s">
        <v>30</v>
      </c>
      <c r="AX273" s="13" t="s">
        <v>73</v>
      </c>
      <c r="AY273" s="183" t="s">
        <v>185</v>
      </c>
    </row>
    <row r="274" spans="1:65" s="14" customFormat="1" ht="11.25">
      <c r="B274" s="189"/>
      <c r="D274" s="182" t="s">
        <v>194</v>
      </c>
      <c r="E274" s="190" t="s">
        <v>1</v>
      </c>
      <c r="F274" s="191" t="s">
        <v>80</v>
      </c>
      <c r="H274" s="192">
        <v>1</v>
      </c>
      <c r="I274" s="193"/>
      <c r="L274" s="189"/>
      <c r="M274" s="194"/>
      <c r="N274" s="195"/>
      <c r="O274" s="195"/>
      <c r="P274" s="195"/>
      <c r="Q274" s="195"/>
      <c r="R274" s="195"/>
      <c r="S274" s="195"/>
      <c r="T274" s="196"/>
      <c r="AT274" s="190" t="s">
        <v>194</v>
      </c>
      <c r="AU274" s="190" t="s">
        <v>82</v>
      </c>
      <c r="AV274" s="14" t="s">
        <v>82</v>
      </c>
      <c r="AW274" s="14" t="s">
        <v>30</v>
      </c>
      <c r="AX274" s="14" t="s">
        <v>80</v>
      </c>
      <c r="AY274" s="190" t="s">
        <v>185</v>
      </c>
    </row>
    <row r="275" spans="1:65" s="12" customFormat="1" ht="22.9" customHeight="1">
      <c r="B275" s="154"/>
      <c r="D275" s="155" t="s">
        <v>72</v>
      </c>
      <c r="E275" s="165" t="s">
        <v>192</v>
      </c>
      <c r="F275" s="165" t="s">
        <v>526</v>
      </c>
      <c r="I275" s="157"/>
      <c r="J275" s="166">
        <f>BK275</f>
        <v>0</v>
      </c>
      <c r="L275" s="154"/>
      <c r="M275" s="159"/>
      <c r="N275" s="160"/>
      <c r="O275" s="160"/>
      <c r="P275" s="161">
        <f>SUM(P276:P284)</f>
        <v>0</v>
      </c>
      <c r="Q275" s="160"/>
      <c r="R275" s="161">
        <f>SUM(R276:R284)</f>
        <v>0.55532999999999999</v>
      </c>
      <c r="S275" s="160"/>
      <c r="T275" s="162">
        <f>SUM(T276:T284)</f>
        <v>0</v>
      </c>
      <c r="AR275" s="155" t="s">
        <v>80</v>
      </c>
      <c r="AT275" s="163" t="s">
        <v>72</v>
      </c>
      <c r="AU275" s="163" t="s">
        <v>80</v>
      </c>
      <c r="AY275" s="155" t="s">
        <v>185</v>
      </c>
      <c r="BK275" s="164">
        <f>SUM(BK276:BK284)</f>
        <v>0</v>
      </c>
    </row>
    <row r="276" spans="1:65" s="2" customFormat="1" ht="16.5" customHeight="1">
      <c r="A276" s="33"/>
      <c r="B276" s="167"/>
      <c r="C276" s="168" t="s">
        <v>460</v>
      </c>
      <c r="D276" s="168" t="s">
        <v>187</v>
      </c>
      <c r="E276" s="169" t="s">
        <v>528</v>
      </c>
      <c r="F276" s="170" t="s">
        <v>529</v>
      </c>
      <c r="G276" s="171" t="s">
        <v>294</v>
      </c>
      <c r="H276" s="172">
        <v>2.625</v>
      </c>
      <c r="I276" s="173"/>
      <c r="J276" s="174">
        <f>ROUND(I276*H276,2)</f>
        <v>0</v>
      </c>
      <c r="K276" s="170" t="s">
        <v>191</v>
      </c>
      <c r="L276" s="34"/>
      <c r="M276" s="175" t="s">
        <v>1</v>
      </c>
      <c r="N276" s="176" t="s">
        <v>38</v>
      </c>
      <c r="O276" s="59"/>
      <c r="P276" s="177">
        <f>O276*H276</f>
        <v>0</v>
      </c>
      <c r="Q276" s="177">
        <v>0</v>
      </c>
      <c r="R276" s="177">
        <f>Q276*H276</f>
        <v>0</v>
      </c>
      <c r="S276" s="177">
        <v>0</v>
      </c>
      <c r="T276" s="178">
        <f>S276*H276</f>
        <v>0</v>
      </c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R276" s="179" t="s">
        <v>192</v>
      </c>
      <c r="AT276" s="179" t="s">
        <v>187</v>
      </c>
      <c r="AU276" s="179" t="s">
        <v>82</v>
      </c>
      <c r="AY276" s="18" t="s">
        <v>185</v>
      </c>
      <c r="BE276" s="180">
        <f>IF(N276="základní",J276,0)</f>
        <v>0</v>
      </c>
      <c r="BF276" s="180">
        <f>IF(N276="snížená",J276,0)</f>
        <v>0</v>
      </c>
      <c r="BG276" s="180">
        <f>IF(N276="zákl. přenesená",J276,0)</f>
        <v>0</v>
      </c>
      <c r="BH276" s="180">
        <f>IF(N276="sníž. přenesená",J276,0)</f>
        <v>0</v>
      </c>
      <c r="BI276" s="180">
        <f>IF(N276="nulová",J276,0)</f>
        <v>0</v>
      </c>
      <c r="BJ276" s="18" t="s">
        <v>80</v>
      </c>
      <c r="BK276" s="180">
        <f>ROUND(I276*H276,2)</f>
        <v>0</v>
      </c>
      <c r="BL276" s="18" t="s">
        <v>192</v>
      </c>
      <c r="BM276" s="179" t="s">
        <v>530</v>
      </c>
    </row>
    <row r="277" spans="1:65" s="14" customFormat="1" ht="11.25">
      <c r="B277" s="189"/>
      <c r="D277" s="182" t="s">
        <v>194</v>
      </c>
      <c r="E277" s="190" t="s">
        <v>1</v>
      </c>
      <c r="F277" s="191" t="s">
        <v>106</v>
      </c>
      <c r="H277" s="192">
        <v>2.4</v>
      </c>
      <c r="I277" s="193"/>
      <c r="L277" s="189"/>
      <c r="M277" s="194"/>
      <c r="N277" s="195"/>
      <c r="O277" s="195"/>
      <c r="P277" s="195"/>
      <c r="Q277" s="195"/>
      <c r="R277" s="195"/>
      <c r="S277" s="195"/>
      <c r="T277" s="196"/>
      <c r="AT277" s="190" t="s">
        <v>194</v>
      </c>
      <c r="AU277" s="190" t="s">
        <v>82</v>
      </c>
      <c r="AV277" s="14" t="s">
        <v>82</v>
      </c>
      <c r="AW277" s="14" t="s">
        <v>30</v>
      </c>
      <c r="AX277" s="14" t="s">
        <v>73</v>
      </c>
      <c r="AY277" s="190" t="s">
        <v>185</v>
      </c>
    </row>
    <row r="278" spans="1:65" s="14" customFormat="1" ht="11.25">
      <c r="B278" s="189"/>
      <c r="D278" s="182" t="s">
        <v>194</v>
      </c>
      <c r="E278" s="190" t="s">
        <v>125</v>
      </c>
      <c r="F278" s="191" t="s">
        <v>1491</v>
      </c>
      <c r="H278" s="192">
        <v>0.22500000000000001</v>
      </c>
      <c r="I278" s="193"/>
      <c r="L278" s="189"/>
      <c r="M278" s="194"/>
      <c r="N278" s="195"/>
      <c r="O278" s="195"/>
      <c r="P278" s="195"/>
      <c r="Q278" s="195"/>
      <c r="R278" s="195"/>
      <c r="S278" s="195"/>
      <c r="T278" s="196"/>
      <c r="AT278" s="190" t="s">
        <v>194</v>
      </c>
      <c r="AU278" s="190" t="s">
        <v>82</v>
      </c>
      <c r="AV278" s="14" t="s">
        <v>82</v>
      </c>
      <c r="AW278" s="14" t="s">
        <v>30</v>
      </c>
      <c r="AX278" s="14" t="s">
        <v>73</v>
      </c>
      <c r="AY278" s="190" t="s">
        <v>185</v>
      </c>
    </row>
    <row r="279" spans="1:65" s="15" customFormat="1" ht="11.25">
      <c r="B279" s="197"/>
      <c r="D279" s="182" t="s">
        <v>194</v>
      </c>
      <c r="E279" s="198" t="s">
        <v>1</v>
      </c>
      <c r="F279" s="199" t="s">
        <v>146</v>
      </c>
      <c r="H279" s="200">
        <v>2.625</v>
      </c>
      <c r="I279" s="201"/>
      <c r="L279" s="197"/>
      <c r="M279" s="202"/>
      <c r="N279" s="203"/>
      <c r="O279" s="203"/>
      <c r="P279" s="203"/>
      <c r="Q279" s="203"/>
      <c r="R279" s="203"/>
      <c r="S279" s="203"/>
      <c r="T279" s="204"/>
      <c r="AT279" s="198" t="s">
        <v>194</v>
      </c>
      <c r="AU279" s="198" t="s">
        <v>82</v>
      </c>
      <c r="AV279" s="15" t="s">
        <v>192</v>
      </c>
      <c r="AW279" s="15" t="s">
        <v>30</v>
      </c>
      <c r="AX279" s="15" t="s">
        <v>80</v>
      </c>
      <c r="AY279" s="198" t="s">
        <v>185</v>
      </c>
    </row>
    <row r="280" spans="1:65" s="2" customFormat="1" ht="21.75" customHeight="1">
      <c r="A280" s="33"/>
      <c r="B280" s="167"/>
      <c r="C280" s="168" t="s">
        <v>466</v>
      </c>
      <c r="D280" s="168" t="s">
        <v>187</v>
      </c>
      <c r="E280" s="169" t="s">
        <v>539</v>
      </c>
      <c r="F280" s="170" t="s">
        <v>540</v>
      </c>
      <c r="G280" s="171" t="s">
        <v>294</v>
      </c>
      <c r="H280" s="172">
        <v>0.24</v>
      </c>
      <c r="I280" s="173"/>
      <c r="J280" s="174">
        <f>ROUND(I280*H280,2)</f>
        <v>0</v>
      </c>
      <c r="K280" s="170" t="s">
        <v>191</v>
      </c>
      <c r="L280" s="34"/>
      <c r="M280" s="175" t="s">
        <v>1</v>
      </c>
      <c r="N280" s="176" t="s">
        <v>38</v>
      </c>
      <c r="O280" s="59"/>
      <c r="P280" s="177">
        <f>O280*H280</f>
        <v>0</v>
      </c>
      <c r="Q280" s="177">
        <v>2.234</v>
      </c>
      <c r="R280" s="177">
        <f>Q280*H280</f>
        <v>0.53615999999999997</v>
      </c>
      <c r="S280" s="177">
        <v>0</v>
      </c>
      <c r="T280" s="178">
        <f>S280*H280</f>
        <v>0</v>
      </c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R280" s="179" t="s">
        <v>192</v>
      </c>
      <c r="AT280" s="179" t="s">
        <v>187</v>
      </c>
      <c r="AU280" s="179" t="s">
        <v>82</v>
      </c>
      <c r="AY280" s="18" t="s">
        <v>185</v>
      </c>
      <c r="BE280" s="180">
        <f>IF(N280="základní",J280,0)</f>
        <v>0</v>
      </c>
      <c r="BF280" s="180">
        <f>IF(N280="snížená",J280,0)</f>
        <v>0</v>
      </c>
      <c r="BG280" s="180">
        <f>IF(N280="zákl. přenesená",J280,0)</f>
        <v>0</v>
      </c>
      <c r="BH280" s="180">
        <f>IF(N280="sníž. přenesená",J280,0)</f>
        <v>0</v>
      </c>
      <c r="BI280" s="180">
        <f>IF(N280="nulová",J280,0)</f>
        <v>0</v>
      </c>
      <c r="BJ280" s="18" t="s">
        <v>80</v>
      </c>
      <c r="BK280" s="180">
        <f>ROUND(I280*H280,2)</f>
        <v>0</v>
      </c>
      <c r="BL280" s="18" t="s">
        <v>192</v>
      </c>
      <c r="BM280" s="179" t="s">
        <v>541</v>
      </c>
    </row>
    <row r="281" spans="1:65" s="14" customFormat="1" ht="11.25">
      <c r="B281" s="189"/>
      <c r="D281" s="182" t="s">
        <v>194</v>
      </c>
      <c r="E281" s="190" t="s">
        <v>1</v>
      </c>
      <c r="F281" s="191" t="s">
        <v>100</v>
      </c>
      <c r="H281" s="192">
        <v>0.24</v>
      </c>
      <c r="I281" s="193"/>
      <c r="L281" s="189"/>
      <c r="M281" s="194"/>
      <c r="N281" s="195"/>
      <c r="O281" s="195"/>
      <c r="P281" s="195"/>
      <c r="Q281" s="195"/>
      <c r="R281" s="195"/>
      <c r="S281" s="195"/>
      <c r="T281" s="196"/>
      <c r="AT281" s="190" t="s">
        <v>194</v>
      </c>
      <c r="AU281" s="190" t="s">
        <v>82</v>
      </c>
      <c r="AV281" s="14" t="s">
        <v>82</v>
      </c>
      <c r="AW281" s="14" t="s">
        <v>30</v>
      </c>
      <c r="AX281" s="14" t="s">
        <v>80</v>
      </c>
      <c r="AY281" s="190" t="s">
        <v>185</v>
      </c>
    </row>
    <row r="282" spans="1:65" s="2" customFormat="1" ht="16.5" customHeight="1">
      <c r="A282" s="33"/>
      <c r="B282" s="167"/>
      <c r="C282" s="168" t="s">
        <v>471</v>
      </c>
      <c r="D282" s="168" t="s">
        <v>187</v>
      </c>
      <c r="E282" s="169" t="s">
        <v>543</v>
      </c>
      <c r="F282" s="170" t="s">
        <v>544</v>
      </c>
      <c r="G282" s="171" t="s">
        <v>545</v>
      </c>
      <c r="H282" s="172">
        <v>3</v>
      </c>
      <c r="I282" s="173"/>
      <c r="J282" s="174">
        <f>ROUND(I282*H282,2)</f>
        <v>0</v>
      </c>
      <c r="K282" s="170" t="s">
        <v>191</v>
      </c>
      <c r="L282" s="34"/>
      <c r="M282" s="175" t="s">
        <v>1</v>
      </c>
      <c r="N282" s="176" t="s">
        <v>38</v>
      </c>
      <c r="O282" s="59"/>
      <c r="P282" s="177">
        <f>O282*H282</f>
        <v>0</v>
      </c>
      <c r="Q282" s="177">
        <v>6.3899999999999998E-3</v>
      </c>
      <c r="R282" s="177">
        <f>Q282*H282</f>
        <v>1.917E-2</v>
      </c>
      <c r="S282" s="177">
        <v>0</v>
      </c>
      <c r="T282" s="178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79" t="s">
        <v>192</v>
      </c>
      <c r="AT282" s="179" t="s">
        <v>187</v>
      </c>
      <c r="AU282" s="179" t="s">
        <v>82</v>
      </c>
      <c r="AY282" s="18" t="s">
        <v>185</v>
      </c>
      <c r="BE282" s="180">
        <f>IF(N282="základní",J282,0)</f>
        <v>0</v>
      </c>
      <c r="BF282" s="180">
        <f>IF(N282="snížená",J282,0)</f>
        <v>0</v>
      </c>
      <c r="BG282" s="180">
        <f>IF(N282="zákl. přenesená",J282,0)</f>
        <v>0</v>
      </c>
      <c r="BH282" s="180">
        <f>IF(N282="sníž. přenesená",J282,0)</f>
        <v>0</v>
      </c>
      <c r="BI282" s="180">
        <f>IF(N282="nulová",J282,0)</f>
        <v>0</v>
      </c>
      <c r="BJ282" s="18" t="s">
        <v>80</v>
      </c>
      <c r="BK282" s="180">
        <f>ROUND(I282*H282,2)</f>
        <v>0</v>
      </c>
      <c r="BL282" s="18" t="s">
        <v>192</v>
      </c>
      <c r="BM282" s="179" t="s">
        <v>546</v>
      </c>
    </row>
    <row r="283" spans="1:65" s="13" customFormat="1" ht="11.25">
      <c r="B283" s="181"/>
      <c r="D283" s="182" t="s">
        <v>194</v>
      </c>
      <c r="E283" s="183" t="s">
        <v>1</v>
      </c>
      <c r="F283" s="184" t="s">
        <v>547</v>
      </c>
      <c r="H283" s="183" t="s">
        <v>1</v>
      </c>
      <c r="I283" s="185"/>
      <c r="L283" s="181"/>
      <c r="M283" s="186"/>
      <c r="N283" s="187"/>
      <c r="O283" s="187"/>
      <c r="P283" s="187"/>
      <c r="Q283" s="187"/>
      <c r="R283" s="187"/>
      <c r="S283" s="187"/>
      <c r="T283" s="188"/>
      <c r="AT283" s="183" t="s">
        <v>194</v>
      </c>
      <c r="AU283" s="183" t="s">
        <v>82</v>
      </c>
      <c r="AV283" s="13" t="s">
        <v>80</v>
      </c>
      <c r="AW283" s="13" t="s">
        <v>30</v>
      </c>
      <c r="AX283" s="13" t="s">
        <v>73</v>
      </c>
      <c r="AY283" s="183" t="s">
        <v>185</v>
      </c>
    </row>
    <row r="284" spans="1:65" s="14" customFormat="1" ht="11.25">
      <c r="B284" s="189"/>
      <c r="D284" s="182" t="s">
        <v>194</v>
      </c>
      <c r="E284" s="190" t="s">
        <v>1</v>
      </c>
      <c r="F284" s="191" t="s">
        <v>1501</v>
      </c>
      <c r="H284" s="192">
        <v>3</v>
      </c>
      <c r="I284" s="193"/>
      <c r="L284" s="189"/>
      <c r="M284" s="194"/>
      <c r="N284" s="195"/>
      <c r="O284" s="195"/>
      <c r="P284" s="195"/>
      <c r="Q284" s="195"/>
      <c r="R284" s="195"/>
      <c r="S284" s="195"/>
      <c r="T284" s="196"/>
      <c r="AT284" s="190" t="s">
        <v>194</v>
      </c>
      <c r="AU284" s="190" t="s">
        <v>82</v>
      </c>
      <c r="AV284" s="14" t="s">
        <v>82</v>
      </c>
      <c r="AW284" s="14" t="s">
        <v>30</v>
      </c>
      <c r="AX284" s="14" t="s">
        <v>80</v>
      </c>
      <c r="AY284" s="190" t="s">
        <v>185</v>
      </c>
    </row>
    <row r="285" spans="1:65" s="12" customFormat="1" ht="22.9" customHeight="1">
      <c r="B285" s="154"/>
      <c r="D285" s="155" t="s">
        <v>72</v>
      </c>
      <c r="E285" s="165" t="s">
        <v>104</v>
      </c>
      <c r="F285" s="165" t="s">
        <v>555</v>
      </c>
      <c r="I285" s="157"/>
      <c r="J285" s="166">
        <f>BK285</f>
        <v>0</v>
      </c>
      <c r="L285" s="154"/>
      <c r="M285" s="159"/>
      <c r="N285" s="160"/>
      <c r="O285" s="160"/>
      <c r="P285" s="161">
        <f>SUM(P286:P288)</f>
        <v>0</v>
      </c>
      <c r="Q285" s="160"/>
      <c r="R285" s="161">
        <f>SUM(R286:R288)</f>
        <v>2.7404999999999999</v>
      </c>
      <c r="S285" s="160"/>
      <c r="T285" s="162">
        <f>SUM(T286:T288)</f>
        <v>0</v>
      </c>
      <c r="AR285" s="155" t="s">
        <v>80</v>
      </c>
      <c r="AT285" s="163" t="s">
        <v>72</v>
      </c>
      <c r="AU285" s="163" t="s">
        <v>80</v>
      </c>
      <c r="AY285" s="155" t="s">
        <v>185</v>
      </c>
      <c r="BK285" s="164">
        <f>SUM(BK286:BK288)</f>
        <v>0</v>
      </c>
    </row>
    <row r="286" spans="1:65" s="2" customFormat="1" ht="16.5" customHeight="1">
      <c r="A286" s="33"/>
      <c r="B286" s="167"/>
      <c r="C286" s="168" t="s">
        <v>476</v>
      </c>
      <c r="D286" s="168" t="s">
        <v>187</v>
      </c>
      <c r="E286" s="169" t="s">
        <v>557</v>
      </c>
      <c r="F286" s="170" t="s">
        <v>558</v>
      </c>
      <c r="G286" s="171" t="s">
        <v>190</v>
      </c>
      <c r="H286" s="172">
        <v>7.25</v>
      </c>
      <c r="I286" s="173"/>
      <c r="J286" s="174">
        <f>ROUND(I286*H286,2)</f>
        <v>0</v>
      </c>
      <c r="K286" s="170" t="s">
        <v>191</v>
      </c>
      <c r="L286" s="34"/>
      <c r="M286" s="175" t="s">
        <v>1</v>
      </c>
      <c r="N286" s="176" t="s">
        <v>38</v>
      </c>
      <c r="O286" s="59"/>
      <c r="P286" s="177">
        <f>O286*H286</f>
        <v>0</v>
      </c>
      <c r="Q286" s="177">
        <v>0.378</v>
      </c>
      <c r="R286" s="177">
        <f>Q286*H286</f>
        <v>2.7404999999999999</v>
      </c>
      <c r="S286" s="177">
        <v>0</v>
      </c>
      <c r="T286" s="178">
        <f>S286*H286</f>
        <v>0</v>
      </c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R286" s="179" t="s">
        <v>192</v>
      </c>
      <c r="AT286" s="179" t="s">
        <v>187</v>
      </c>
      <c r="AU286" s="179" t="s">
        <v>82</v>
      </c>
      <c r="AY286" s="18" t="s">
        <v>185</v>
      </c>
      <c r="BE286" s="180">
        <f>IF(N286="základní",J286,0)</f>
        <v>0</v>
      </c>
      <c r="BF286" s="180">
        <f>IF(N286="snížená",J286,0)</f>
        <v>0</v>
      </c>
      <c r="BG286" s="180">
        <f>IF(N286="zákl. přenesená",J286,0)</f>
        <v>0</v>
      </c>
      <c r="BH286" s="180">
        <f>IF(N286="sníž. přenesená",J286,0)</f>
        <v>0</v>
      </c>
      <c r="BI286" s="180">
        <f>IF(N286="nulová",J286,0)</f>
        <v>0</v>
      </c>
      <c r="BJ286" s="18" t="s">
        <v>80</v>
      </c>
      <c r="BK286" s="180">
        <f>ROUND(I286*H286,2)</f>
        <v>0</v>
      </c>
      <c r="BL286" s="18" t="s">
        <v>192</v>
      </c>
      <c r="BM286" s="179" t="s">
        <v>559</v>
      </c>
    </row>
    <row r="287" spans="1:65" s="13" customFormat="1" ht="11.25">
      <c r="B287" s="181"/>
      <c r="D287" s="182" t="s">
        <v>194</v>
      </c>
      <c r="E287" s="183" t="s">
        <v>1</v>
      </c>
      <c r="F287" s="184" t="s">
        <v>560</v>
      </c>
      <c r="H287" s="183" t="s">
        <v>1</v>
      </c>
      <c r="I287" s="185"/>
      <c r="L287" s="181"/>
      <c r="M287" s="186"/>
      <c r="N287" s="187"/>
      <c r="O287" s="187"/>
      <c r="P287" s="187"/>
      <c r="Q287" s="187"/>
      <c r="R287" s="187"/>
      <c r="S287" s="187"/>
      <c r="T287" s="188"/>
      <c r="AT287" s="183" t="s">
        <v>194</v>
      </c>
      <c r="AU287" s="183" t="s">
        <v>82</v>
      </c>
      <c r="AV287" s="13" t="s">
        <v>80</v>
      </c>
      <c r="AW287" s="13" t="s">
        <v>30</v>
      </c>
      <c r="AX287" s="13" t="s">
        <v>73</v>
      </c>
      <c r="AY287" s="183" t="s">
        <v>185</v>
      </c>
    </row>
    <row r="288" spans="1:65" s="14" customFormat="1" ht="11.25">
      <c r="B288" s="189"/>
      <c r="D288" s="182" t="s">
        <v>194</v>
      </c>
      <c r="E288" s="190" t="s">
        <v>1</v>
      </c>
      <c r="F288" s="191" t="s">
        <v>1467</v>
      </c>
      <c r="H288" s="192">
        <v>7.25</v>
      </c>
      <c r="I288" s="193"/>
      <c r="L288" s="189"/>
      <c r="M288" s="194"/>
      <c r="N288" s="195"/>
      <c r="O288" s="195"/>
      <c r="P288" s="195"/>
      <c r="Q288" s="195"/>
      <c r="R288" s="195"/>
      <c r="S288" s="195"/>
      <c r="T288" s="196"/>
      <c r="AT288" s="190" t="s">
        <v>194</v>
      </c>
      <c r="AU288" s="190" t="s">
        <v>82</v>
      </c>
      <c r="AV288" s="14" t="s">
        <v>82</v>
      </c>
      <c r="AW288" s="14" t="s">
        <v>30</v>
      </c>
      <c r="AX288" s="14" t="s">
        <v>80</v>
      </c>
      <c r="AY288" s="190" t="s">
        <v>185</v>
      </c>
    </row>
    <row r="289" spans="1:65" s="12" customFormat="1" ht="22.9" customHeight="1">
      <c r="B289" s="154"/>
      <c r="D289" s="155" t="s">
        <v>72</v>
      </c>
      <c r="E289" s="165" t="s">
        <v>230</v>
      </c>
      <c r="F289" s="165" t="s">
        <v>619</v>
      </c>
      <c r="I289" s="157"/>
      <c r="J289" s="166">
        <f>BK289</f>
        <v>0</v>
      </c>
      <c r="L289" s="154"/>
      <c r="M289" s="159"/>
      <c r="N289" s="160"/>
      <c r="O289" s="160"/>
      <c r="P289" s="161">
        <f>SUM(P290:P421)</f>
        <v>0</v>
      </c>
      <c r="Q289" s="160"/>
      <c r="R289" s="161">
        <f>SUM(R290:R421)</f>
        <v>2.71876206</v>
      </c>
      <c r="S289" s="160"/>
      <c r="T289" s="162">
        <f>SUM(T290:T421)</f>
        <v>0</v>
      </c>
      <c r="AR289" s="155" t="s">
        <v>80</v>
      </c>
      <c r="AT289" s="163" t="s">
        <v>72</v>
      </c>
      <c r="AU289" s="163" t="s">
        <v>80</v>
      </c>
      <c r="AY289" s="155" t="s">
        <v>185</v>
      </c>
      <c r="BK289" s="164">
        <f>SUM(BK290:BK421)</f>
        <v>0</v>
      </c>
    </row>
    <row r="290" spans="1:65" s="2" customFormat="1" ht="21.75" customHeight="1">
      <c r="A290" s="33"/>
      <c r="B290" s="167"/>
      <c r="C290" s="168" t="s">
        <v>480</v>
      </c>
      <c r="D290" s="168" t="s">
        <v>187</v>
      </c>
      <c r="E290" s="169" t="s">
        <v>621</v>
      </c>
      <c r="F290" s="170" t="s">
        <v>622</v>
      </c>
      <c r="G290" s="171" t="s">
        <v>514</v>
      </c>
      <c r="H290" s="172">
        <v>1</v>
      </c>
      <c r="I290" s="173"/>
      <c r="J290" s="174">
        <f>ROUND(I290*H290,2)</f>
        <v>0</v>
      </c>
      <c r="K290" s="170" t="s">
        <v>191</v>
      </c>
      <c r="L290" s="34"/>
      <c r="M290" s="175" t="s">
        <v>1</v>
      </c>
      <c r="N290" s="176" t="s">
        <v>38</v>
      </c>
      <c r="O290" s="59"/>
      <c r="P290" s="177">
        <f>O290*H290</f>
        <v>0</v>
      </c>
      <c r="Q290" s="177">
        <v>0</v>
      </c>
      <c r="R290" s="177">
        <f>Q290*H290</f>
        <v>0</v>
      </c>
      <c r="S290" s="177">
        <v>0</v>
      </c>
      <c r="T290" s="178">
        <f>S290*H290</f>
        <v>0</v>
      </c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R290" s="179" t="s">
        <v>192</v>
      </c>
      <c r="AT290" s="179" t="s">
        <v>187</v>
      </c>
      <c r="AU290" s="179" t="s">
        <v>82</v>
      </c>
      <c r="AY290" s="18" t="s">
        <v>185</v>
      </c>
      <c r="BE290" s="180">
        <f>IF(N290="základní",J290,0)</f>
        <v>0</v>
      </c>
      <c r="BF290" s="180">
        <f>IF(N290="snížená",J290,0)</f>
        <v>0</v>
      </c>
      <c r="BG290" s="180">
        <f>IF(N290="zákl. přenesená",J290,0)</f>
        <v>0</v>
      </c>
      <c r="BH290" s="180">
        <f>IF(N290="sníž. přenesená",J290,0)</f>
        <v>0</v>
      </c>
      <c r="BI290" s="180">
        <f>IF(N290="nulová",J290,0)</f>
        <v>0</v>
      </c>
      <c r="BJ290" s="18" t="s">
        <v>80</v>
      </c>
      <c r="BK290" s="180">
        <f>ROUND(I290*H290,2)</f>
        <v>0</v>
      </c>
      <c r="BL290" s="18" t="s">
        <v>192</v>
      </c>
      <c r="BM290" s="179" t="s">
        <v>623</v>
      </c>
    </row>
    <row r="291" spans="1:65" s="13" customFormat="1" ht="11.25">
      <c r="B291" s="181"/>
      <c r="D291" s="182" t="s">
        <v>194</v>
      </c>
      <c r="E291" s="183" t="s">
        <v>1</v>
      </c>
      <c r="F291" s="184" t="s">
        <v>195</v>
      </c>
      <c r="H291" s="183" t="s">
        <v>1</v>
      </c>
      <c r="I291" s="185"/>
      <c r="L291" s="181"/>
      <c r="M291" s="186"/>
      <c r="N291" s="187"/>
      <c r="O291" s="187"/>
      <c r="P291" s="187"/>
      <c r="Q291" s="187"/>
      <c r="R291" s="187"/>
      <c r="S291" s="187"/>
      <c r="T291" s="188"/>
      <c r="AT291" s="183" t="s">
        <v>194</v>
      </c>
      <c r="AU291" s="183" t="s">
        <v>82</v>
      </c>
      <c r="AV291" s="13" t="s">
        <v>80</v>
      </c>
      <c r="AW291" s="13" t="s">
        <v>30</v>
      </c>
      <c r="AX291" s="13" t="s">
        <v>73</v>
      </c>
      <c r="AY291" s="183" t="s">
        <v>185</v>
      </c>
    </row>
    <row r="292" spans="1:65" s="14" customFormat="1" ht="11.25">
      <c r="B292" s="189"/>
      <c r="D292" s="182" t="s">
        <v>194</v>
      </c>
      <c r="E292" s="190" t="s">
        <v>1</v>
      </c>
      <c r="F292" s="191" t="s">
        <v>625</v>
      </c>
      <c r="H292" s="192">
        <v>1</v>
      </c>
      <c r="I292" s="193"/>
      <c r="L292" s="189"/>
      <c r="M292" s="194"/>
      <c r="N292" s="195"/>
      <c r="O292" s="195"/>
      <c r="P292" s="195"/>
      <c r="Q292" s="195"/>
      <c r="R292" s="195"/>
      <c r="S292" s="195"/>
      <c r="T292" s="196"/>
      <c r="AT292" s="190" t="s">
        <v>194</v>
      </c>
      <c r="AU292" s="190" t="s">
        <v>82</v>
      </c>
      <c r="AV292" s="14" t="s">
        <v>82</v>
      </c>
      <c r="AW292" s="14" t="s">
        <v>30</v>
      </c>
      <c r="AX292" s="14" t="s">
        <v>80</v>
      </c>
      <c r="AY292" s="190" t="s">
        <v>185</v>
      </c>
    </row>
    <row r="293" spans="1:65" s="2" customFormat="1" ht="16.5" customHeight="1">
      <c r="A293" s="33"/>
      <c r="B293" s="167"/>
      <c r="C293" s="168" t="s">
        <v>484</v>
      </c>
      <c r="D293" s="168" t="s">
        <v>187</v>
      </c>
      <c r="E293" s="169" t="s">
        <v>642</v>
      </c>
      <c r="F293" s="170" t="s">
        <v>643</v>
      </c>
      <c r="G293" s="171" t="s">
        <v>644</v>
      </c>
      <c r="H293" s="172">
        <v>1</v>
      </c>
      <c r="I293" s="173"/>
      <c r="J293" s="174">
        <f>ROUND(I293*H293,2)</f>
        <v>0</v>
      </c>
      <c r="K293" s="170" t="s">
        <v>1</v>
      </c>
      <c r="L293" s="34"/>
      <c r="M293" s="175" t="s">
        <v>1</v>
      </c>
      <c r="N293" s="176" t="s">
        <v>38</v>
      </c>
      <c r="O293" s="59"/>
      <c r="P293" s="177">
        <f>O293*H293</f>
        <v>0</v>
      </c>
      <c r="Q293" s="177">
        <v>1E-3</v>
      </c>
      <c r="R293" s="177">
        <f>Q293*H293</f>
        <v>1E-3</v>
      </c>
      <c r="S293" s="177">
        <v>0</v>
      </c>
      <c r="T293" s="178">
        <f>S293*H293</f>
        <v>0</v>
      </c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R293" s="179" t="s">
        <v>192</v>
      </c>
      <c r="AT293" s="179" t="s">
        <v>187</v>
      </c>
      <c r="AU293" s="179" t="s">
        <v>82</v>
      </c>
      <c r="AY293" s="18" t="s">
        <v>185</v>
      </c>
      <c r="BE293" s="180">
        <f>IF(N293="základní",J293,0)</f>
        <v>0</v>
      </c>
      <c r="BF293" s="180">
        <f>IF(N293="snížená",J293,0)</f>
        <v>0</v>
      </c>
      <c r="BG293" s="180">
        <f>IF(N293="zákl. přenesená",J293,0)</f>
        <v>0</v>
      </c>
      <c r="BH293" s="180">
        <f>IF(N293="sníž. přenesená",J293,0)</f>
        <v>0</v>
      </c>
      <c r="BI293" s="180">
        <f>IF(N293="nulová",J293,0)</f>
        <v>0</v>
      </c>
      <c r="BJ293" s="18" t="s">
        <v>80</v>
      </c>
      <c r="BK293" s="180">
        <f>ROUND(I293*H293,2)</f>
        <v>0</v>
      </c>
      <c r="BL293" s="18" t="s">
        <v>192</v>
      </c>
      <c r="BM293" s="179" t="s">
        <v>645</v>
      </c>
    </row>
    <row r="294" spans="1:65" s="13" customFormat="1" ht="11.25">
      <c r="B294" s="181"/>
      <c r="D294" s="182" t="s">
        <v>194</v>
      </c>
      <c r="E294" s="183" t="s">
        <v>1</v>
      </c>
      <c r="F294" s="184" t="s">
        <v>646</v>
      </c>
      <c r="H294" s="183" t="s">
        <v>1</v>
      </c>
      <c r="I294" s="185"/>
      <c r="L294" s="181"/>
      <c r="M294" s="186"/>
      <c r="N294" s="187"/>
      <c r="O294" s="187"/>
      <c r="P294" s="187"/>
      <c r="Q294" s="187"/>
      <c r="R294" s="187"/>
      <c r="S294" s="187"/>
      <c r="T294" s="188"/>
      <c r="AT294" s="183" t="s">
        <v>194</v>
      </c>
      <c r="AU294" s="183" t="s">
        <v>82</v>
      </c>
      <c r="AV294" s="13" t="s">
        <v>80</v>
      </c>
      <c r="AW294" s="13" t="s">
        <v>30</v>
      </c>
      <c r="AX294" s="13" t="s">
        <v>73</v>
      </c>
      <c r="AY294" s="183" t="s">
        <v>185</v>
      </c>
    </row>
    <row r="295" spans="1:65" s="13" customFormat="1" ht="22.5">
      <c r="B295" s="181"/>
      <c r="D295" s="182" t="s">
        <v>194</v>
      </c>
      <c r="E295" s="183" t="s">
        <v>1</v>
      </c>
      <c r="F295" s="184" t="s">
        <v>647</v>
      </c>
      <c r="H295" s="183" t="s">
        <v>1</v>
      </c>
      <c r="I295" s="185"/>
      <c r="L295" s="181"/>
      <c r="M295" s="186"/>
      <c r="N295" s="187"/>
      <c r="O295" s="187"/>
      <c r="P295" s="187"/>
      <c r="Q295" s="187"/>
      <c r="R295" s="187"/>
      <c r="S295" s="187"/>
      <c r="T295" s="188"/>
      <c r="AT295" s="183" t="s">
        <v>194</v>
      </c>
      <c r="AU295" s="183" t="s">
        <v>82</v>
      </c>
      <c r="AV295" s="13" t="s">
        <v>80</v>
      </c>
      <c r="AW295" s="13" t="s">
        <v>30</v>
      </c>
      <c r="AX295" s="13" t="s">
        <v>73</v>
      </c>
      <c r="AY295" s="183" t="s">
        <v>185</v>
      </c>
    </row>
    <row r="296" spans="1:65" s="14" customFormat="1" ht="11.25">
      <c r="B296" s="189"/>
      <c r="D296" s="182" t="s">
        <v>194</v>
      </c>
      <c r="E296" s="190" t="s">
        <v>1</v>
      </c>
      <c r="F296" s="191" t="s">
        <v>80</v>
      </c>
      <c r="H296" s="192">
        <v>1</v>
      </c>
      <c r="I296" s="193"/>
      <c r="L296" s="189"/>
      <c r="M296" s="194"/>
      <c r="N296" s="195"/>
      <c r="O296" s="195"/>
      <c r="P296" s="195"/>
      <c r="Q296" s="195"/>
      <c r="R296" s="195"/>
      <c r="S296" s="195"/>
      <c r="T296" s="196"/>
      <c r="AT296" s="190" t="s">
        <v>194</v>
      </c>
      <c r="AU296" s="190" t="s">
        <v>82</v>
      </c>
      <c r="AV296" s="14" t="s">
        <v>82</v>
      </c>
      <c r="AW296" s="14" t="s">
        <v>30</v>
      </c>
      <c r="AX296" s="14" t="s">
        <v>80</v>
      </c>
      <c r="AY296" s="190" t="s">
        <v>185</v>
      </c>
    </row>
    <row r="297" spans="1:65" s="2" customFormat="1" ht="21.75" customHeight="1">
      <c r="A297" s="33"/>
      <c r="B297" s="167"/>
      <c r="C297" s="168" t="s">
        <v>489</v>
      </c>
      <c r="D297" s="168" t="s">
        <v>187</v>
      </c>
      <c r="E297" s="169" t="s">
        <v>649</v>
      </c>
      <c r="F297" s="170" t="s">
        <v>650</v>
      </c>
      <c r="G297" s="171" t="s">
        <v>220</v>
      </c>
      <c r="H297" s="172">
        <v>1.5</v>
      </c>
      <c r="I297" s="173"/>
      <c r="J297" s="174">
        <f>ROUND(I297*H297,2)</f>
        <v>0</v>
      </c>
      <c r="K297" s="170" t="s">
        <v>191</v>
      </c>
      <c r="L297" s="34"/>
      <c r="M297" s="175" t="s">
        <v>1</v>
      </c>
      <c r="N297" s="176" t="s">
        <v>38</v>
      </c>
      <c r="O297" s="59"/>
      <c r="P297" s="177">
        <f>O297*H297</f>
        <v>0</v>
      </c>
      <c r="Q297" s="177">
        <v>0</v>
      </c>
      <c r="R297" s="177">
        <f>Q297*H297</f>
        <v>0</v>
      </c>
      <c r="S297" s="177">
        <v>0</v>
      </c>
      <c r="T297" s="178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79" t="s">
        <v>192</v>
      </c>
      <c r="AT297" s="179" t="s">
        <v>187</v>
      </c>
      <c r="AU297" s="179" t="s">
        <v>82</v>
      </c>
      <c r="AY297" s="18" t="s">
        <v>185</v>
      </c>
      <c r="BE297" s="180">
        <f>IF(N297="základní",J297,0)</f>
        <v>0</v>
      </c>
      <c r="BF297" s="180">
        <f>IF(N297="snížená",J297,0)</f>
        <v>0</v>
      </c>
      <c r="BG297" s="180">
        <f>IF(N297="zákl. přenesená",J297,0)</f>
        <v>0</v>
      </c>
      <c r="BH297" s="180">
        <f>IF(N297="sníž. přenesená",J297,0)</f>
        <v>0</v>
      </c>
      <c r="BI297" s="180">
        <f>IF(N297="nulová",J297,0)</f>
        <v>0</v>
      </c>
      <c r="BJ297" s="18" t="s">
        <v>80</v>
      </c>
      <c r="BK297" s="180">
        <f>ROUND(I297*H297,2)</f>
        <v>0</v>
      </c>
      <c r="BL297" s="18" t="s">
        <v>192</v>
      </c>
      <c r="BM297" s="179" t="s">
        <v>651</v>
      </c>
    </row>
    <row r="298" spans="1:65" s="13" customFormat="1" ht="22.5">
      <c r="B298" s="181"/>
      <c r="D298" s="182" t="s">
        <v>194</v>
      </c>
      <c r="E298" s="183" t="s">
        <v>1</v>
      </c>
      <c r="F298" s="184" t="s">
        <v>1450</v>
      </c>
      <c r="H298" s="183" t="s">
        <v>1</v>
      </c>
      <c r="I298" s="185"/>
      <c r="L298" s="181"/>
      <c r="M298" s="186"/>
      <c r="N298" s="187"/>
      <c r="O298" s="187"/>
      <c r="P298" s="187"/>
      <c r="Q298" s="187"/>
      <c r="R298" s="187"/>
      <c r="S298" s="187"/>
      <c r="T298" s="188"/>
      <c r="AT298" s="183" t="s">
        <v>194</v>
      </c>
      <c r="AU298" s="183" t="s">
        <v>82</v>
      </c>
      <c r="AV298" s="13" t="s">
        <v>80</v>
      </c>
      <c r="AW298" s="13" t="s">
        <v>30</v>
      </c>
      <c r="AX298" s="13" t="s">
        <v>73</v>
      </c>
      <c r="AY298" s="183" t="s">
        <v>185</v>
      </c>
    </row>
    <row r="299" spans="1:65" s="14" customFormat="1" ht="11.25">
      <c r="B299" s="189"/>
      <c r="D299" s="182" t="s">
        <v>194</v>
      </c>
      <c r="E299" s="190" t="s">
        <v>121</v>
      </c>
      <c r="F299" s="191" t="s">
        <v>1502</v>
      </c>
      <c r="H299" s="192">
        <v>1.5</v>
      </c>
      <c r="I299" s="193"/>
      <c r="L299" s="189"/>
      <c r="M299" s="194"/>
      <c r="N299" s="195"/>
      <c r="O299" s="195"/>
      <c r="P299" s="195"/>
      <c r="Q299" s="195"/>
      <c r="R299" s="195"/>
      <c r="S299" s="195"/>
      <c r="T299" s="196"/>
      <c r="AT299" s="190" t="s">
        <v>194</v>
      </c>
      <c r="AU299" s="190" t="s">
        <v>82</v>
      </c>
      <c r="AV299" s="14" t="s">
        <v>82</v>
      </c>
      <c r="AW299" s="14" t="s">
        <v>30</v>
      </c>
      <c r="AX299" s="14" t="s">
        <v>80</v>
      </c>
      <c r="AY299" s="190" t="s">
        <v>185</v>
      </c>
    </row>
    <row r="300" spans="1:65" s="2" customFormat="1" ht="16.5" customHeight="1">
      <c r="A300" s="33"/>
      <c r="B300" s="167"/>
      <c r="C300" s="213" t="s">
        <v>495</v>
      </c>
      <c r="D300" s="213" t="s">
        <v>454</v>
      </c>
      <c r="E300" s="214" t="s">
        <v>655</v>
      </c>
      <c r="F300" s="215" t="s">
        <v>656</v>
      </c>
      <c r="G300" s="216" t="s">
        <v>220</v>
      </c>
      <c r="H300" s="217">
        <v>1.5229999999999999</v>
      </c>
      <c r="I300" s="218"/>
      <c r="J300" s="219">
        <f>ROUND(I300*H300,2)</f>
        <v>0</v>
      </c>
      <c r="K300" s="215" t="s">
        <v>191</v>
      </c>
      <c r="L300" s="220"/>
      <c r="M300" s="221" t="s">
        <v>1</v>
      </c>
      <c r="N300" s="222" t="s">
        <v>38</v>
      </c>
      <c r="O300" s="59"/>
      <c r="P300" s="177">
        <f>O300*H300</f>
        <v>0</v>
      </c>
      <c r="Q300" s="177">
        <v>3.6999999999999999E-4</v>
      </c>
      <c r="R300" s="177">
        <f>Q300*H300</f>
        <v>5.6350999999999992E-4</v>
      </c>
      <c r="S300" s="177">
        <v>0</v>
      </c>
      <c r="T300" s="178">
        <f>S300*H300</f>
        <v>0</v>
      </c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R300" s="179" t="s">
        <v>230</v>
      </c>
      <c r="AT300" s="179" t="s">
        <v>454</v>
      </c>
      <c r="AU300" s="179" t="s">
        <v>82</v>
      </c>
      <c r="AY300" s="18" t="s">
        <v>185</v>
      </c>
      <c r="BE300" s="180">
        <f>IF(N300="základní",J300,0)</f>
        <v>0</v>
      </c>
      <c r="BF300" s="180">
        <f>IF(N300="snížená",J300,0)</f>
        <v>0</v>
      </c>
      <c r="BG300" s="180">
        <f>IF(N300="zákl. přenesená",J300,0)</f>
        <v>0</v>
      </c>
      <c r="BH300" s="180">
        <f>IF(N300="sníž. přenesená",J300,0)</f>
        <v>0</v>
      </c>
      <c r="BI300" s="180">
        <f>IF(N300="nulová",J300,0)</f>
        <v>0</v>
      </c>
      <c r="BJ300" s="18" t="s">
        <v>80</v>
      </c>
      <c r="BK300" s="180">
        <f>ROUND(I300*H300,2)</f>
        <v>0</v>
      </c>
      <c r="BL300" s="18" t="s">
        <v>192</v>
      </c>
      <c r="BM300" s="179" t="s">
        <v>657</v>
      </c>
    </row>
    <row r="301" spans="1:65" s="14" customFormat="1" ht="11.25">
      <c r="B301" s="189"/>
      <c r="D301" s="182" t="s">
        <v>194</v>
      </c>
      <c r="E301" s="190" t="s">
        <v>1</v>
      </c>
      <c r="F301" s="191" t="s">
        <v>658</v>
      </c>
      <c r="H301" s="192">
        <v>1.5229999999999999</v>
      </c>
      <c r="I301" s="193"/>
      <c r="L301" s="189"/>
      <c r="M301" s="194"/>
      <c r="N301" s="195"/>
      <c r="O301" s="195"/>
      <c r="P301" s="195"/>
      <c r="Q301" s="195"/>
      <c r="R301" s="195"/>
      <c r="S301" s="195"/>
      <c r="T301" s="196"/>
      <c r="AT301" s="190" t="s">
        <v>194</v>
      </c>
      <c r="AU301" s="190" t="s">
        <v>82</v>
      </c>
      <c r="AV301" s="14" t="s">
        <v>82</v>
      </c>
      <c r="AW301" s="14" t="s">
        <v>30</v>
      </c>
      <c r="AX301" s="14" t="s">
        <v>80</v>
      </c>
      <c r="AY301" s="190" t="s">
        <v>185</v>
      </c>
    </row>
    <row r="302" spans="1:65" s="2" customFormat="1" ht="21.75" customHeight="1">
      <c r="A302" s="33"/>
      <c r="B302" s="167"/>
      <c r="C302" s="168" t="s">
        <v>500</v>
      </c>
      <c r="D302" s="168" t="s">
        <v>187</v>
      </c>
      <c r="E302" s="169" t="s">
        <v>1448</v>
      </c>
      <c r="F302" s="170" t="s">
        <v>1449</v>
      </c>
      <c r="G302" s="171" t="s">
        <v>220</v>
      </c>
      <c r="H302" s="172">
        <v>51</v>
      </c>
      <c r="I302" s="173"/>
      <c r="J302" s="174">
        <f>ROUND(I302*H302,2)</f>
        <v>0</v>
      </c>
      <c r="K302" s="170" t="s">
        <v>191</v>
      </c>
      <c r="L302" s="34"/>
      <c r="M302" s="175" t="s">
        <v>1</v>
      </c>
      <c r="N302" s="176" t="s">
        <v>38</v>
      </c>
      <c r="O302" s="59"/>
      <c r="P302" s="177">
        <f>O302*H302</f>
        <v>0</v>
      </c>
      <c r="Q302" s="177">
        <v>0</v>
      </c>
      <c r="R302" s="177">
        <f>Q302*H302</f>
        <v>0</v>
      </c>
      <c r="S302" s="177">
        <v>0</v>
      </c>
      <c r="T302" s="178">
        <f>S302*H302</f>
        <v>0</v>
      </c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R302" s="179" t="s">
        <v>192</v>
      </c>
      <c r="AT302" s="179" t="s">
        <v>187</v>
      </c>
      <c r="AU302" s="179" t="s">
        <v>82</v>
      </c>
      <c r="AY302" s="18" t="s">
        <v>185</v>
      </c>
      <c r="BE302" s="180">
        <f>IF(N302="základní",J302,0)</f>
        <v>0</v>
      </c>
      <c r="BF302" s="180">
        <f>IF(N302="snížená",J302,0)</f>
        <v>0</v>
      </c>
      <c r="BG302" s="180">
        <f>IF(N302="zákl. přenesená",J302,0)</f>
        <v>0</v>
      </c>
      <c r="BH302" s="180">
        <f>IF(N302="sníž. přenesená",J302,0)</f>
        <v>0</v>
      </c>
      <c r="BI302" s="180">
        <f>IF(N302="nulová",J302,0)</f>
        <v>0</v>
      </c>
      <c r="BJ302" s="18" t="s">
        <v>80</v>
      </c>
      <c r="BK302" s="180">
        <f>ROUND(I302*H302,2)</f>
        <v>0</v>
      </c>
      <c r="BL302" s="18" t="s">
        <v>192</v>
      </c>
      <c r="BM302" s="179" t="s">
        <v>698</v>
      </c>
    </row>
    <row r="303" spans="1:65" s="13" customFormat="1" ht="22.5">
      <c r="B303" s="181"/>
      <c r="D303" s="182" t="s">
        <v>194</v>
      </c>
      <c r="E303" s="183" t="s">
        <v>1</v>
      </c>
      <c r="F303" s="184" t="s">
        <v>1503</v>
      </c>
      <c r="H303" s="183" t="s">
        <v>1</v>
      </c>
      <c r="I303" s="185"/>
      <c r="L303" s="181"/>
      <c r="M303" s="186"/>
      <c r="N303" s="187"/>
      <c r="O303" s="187"/>
      <c r="P303" s="187"/>
      <c r="Q303" s="187"/>
      <c r="R303" s="187"/>
      <c r="S303" s="187"/>
      <c r="T303" s="188"/>
      <c r="AT303" s="183" t="s">
        <v>194</v>
      </c>
      <c r="AU303" s="183" t="s">
        <v>82</v>
      </c>
      <c r="AV303" s="13" t="s">
        <v>80</v>
      </c>
      <c r="AW303" s="13" t="s">
        <v>30</v>
      </c>
      <c r="AX303" s="13" t="s">
        <v>73</v>
      </c>
      <c r="AY303" s="183" t="s">
        <v>185</v>
      </c>
    </row>
    <row r="304" spans="1:65" s="14" customFormat="1" ht="11.25">
      <c r="B304" s="189"/>
      <c r="D304" s="182" t="s">
        <v>194</v>
      </c>
      <c r="E304" s="190" t="s">
        <v>1</v>
      </c>
      <c r="F304" s="191" t="s">
        <v>1483</v>
      </c>
      <c r="H304" s="192">
        <v>51</v>
      </c>
      <c r="I304" s="193"/>
      <c r="L304" s="189"/>
      <c r="M304" s="194"/>
      <c r="N304" s="195"/>
      <c r="O304" s="195"/>
      <c r="P304" s="195"/>
      <c r="Q304" s="195"/>
      <c r="R304" s="195"/>
      <c r="S304" s="195"/>
      <c r="T304" s="196"/>
      <c r="AT304" s="190" t="s">
        <v>194</v>
      </c>
      <c r="AU304" s="190" t="s">
        <v>82</v>
      </c>
      <c r="AV304" s="14" t="s">
        <v>82</v>
      </c>
      <c r="AW304" s="14" t="s">
        <v>30</v>
      </c>
      <c r="AX304" s="14" t="s">
        <v>80</v>
      </c>
      <c r="AY304" s="190" t="s">
        <v>185</v>
      </c>
    </row>
    <row r="305" spans="1:65" s="2" customFormat="1" ht="21.75" customHeight="1">
      <c r="A305" s="33"/>
      <c r="B305" s="167"/>
      <c r="C305" s="213" t="s">
        <v>505</v>
      </c>
      <c r="D305" s="213" t="s">
        <v>454</v>
      </c>
      <c r="E305" s="214" t="s">
        <v>702</v>
      </c>
      <c r="F305" s="215" t="s">
        <v>703</v>
      </c>
      <c r="G305" s="216" t="s">
        <v>220</v>
      </c>
      <c r="H305" s="217">
        <v>51.765000000000001</v>
      </c>
      <c r="I305" s="218"/>
      <c r="J305" s="219">
        <f>ROUND(I305*H305,2)</f>
        <v>0</v>
      </c>
      <c r="K305" s="215" t="s">
        <v>1</v>
      </c>
      <c r="L305" s="220"/>
      <c r="M305" s="221" t="s">
        <v>1</v>
      </c>
      <c r="N305" s="222" t="s">
        <v>38</v>
      </c>
      <c r="O305" s="59"/>
      <c r="P305" s="177">
        <f>O305*H305</f>
        <v>0</v>
      </c>
      <c r="Q305" s="177">
        <v>1.5E-3</v>
      </c>
      <c r="R305" s="177">
        <f>Q305*H305</f>
        <v>7.7647500000000008E-2</v>
      </c>
      <c r="S305" s="177">
        <v>0</v>
      </c>
      <c r="T305" s="178">
        <f>S305*H305</f>
        <v>0</v>
      </c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R305" s="179" t="s">
        <v>230</v>
      </c>
      <c r="AT305" s="179" t="s">
        <v>454</v>
      </c>
      <c r="AU305" s="179" t="s">
        <v>82</v>
      </c>
      <c r="AY305" s="18" t="s">
        <v>185</v>
      </c>
      <c r="BE305" s="180">
        <f>IF(N305="základní",J305,0)</f>
        <v>0</v>
      </c>
      <c r="BF305" s="180">
        <f>IF(N305="snížená",J305,0)</f>
        <v>0</v>
      </c>
      <c r="BG305" s="180">
        <f>IF(N305="zákl. přenesená",J305,0)</f>
        <v>0</v>
      </c>
      <c r="BH305" s="180">
        <f>IF(N305="sníž. přenesená",J305,0)</f>
        <v>0</v>
      </c>
      <c r="BI305" s="180">
        <f>IF(N305="nulová",J305,0)</f>
        <v>0</v>
      </c>
      <c r="BJ305" s="18" t="s">
        <v>80</v>
      </c>
      <c r="BK305" s="180">
        <f>ROUND(I305*H305,2)</f>
        <v>0</v>
      </c>
      <c r="BL305" s="18" t="s">
        <v>192</v>
      </c>
      <c r="BM305" s="179" t="s">
        <v>704</v>
      </c>
    </row>
    <row r="306" spans="1:65" s="13" customFormat="1" ht="22.5">
      <c r="B306" s="181"/>
      <c r="D306" s="182" t="s">
        <v>194</v>
      </c>
      <c r="E306" s="183" t="s">
        <v>1</v>
      </c>
      <c r="F306" s="184" t="s">
        <v>1450</v>
      </c>
      <c r="H306" s="183" t="s">
        <v>1</v>
      </c>
      <c r="I306" s="185"/>
      <c r="L306" s="181"/>
      <c r="M306" s="186"/>
      <c r="N306" s="187"/>
      <c r="O306" s="187"/>
      <c r="P306" s="187"/>
      <c r="Q306" s="187"/>
      <c r="R306" s="187"/>
      <c r="S306" s="187"/>
      <c r="T306" s="188"/>
      <c r="AT306" s="183" t="s">
        <v>194</v>
      </c>
      <c r="AU306" s="183" t="s">
        <v>82</v>
      </c>
      <c r="AV306" s="13" t="s">
        <v>80</v>
      </c>
      <c r="AW306" s="13" t="s">
        <v>30</v>
      </c>
      <c r="AX306" s="13" t="s">
        <v>73</v>
      </c>
      <c r="AY306" s="183" t="s">
        <v>185</v>
      </c>
    </row>
    <row r="307" spans="1:65" s="14" customFormat="1" ht="11.25">
      <c r="B307" s="189"/>
      <c r="D307" s="182" t="s">
        <v>194</v>
      </c>
      <c r="E307" s="190" t="s">
        <v>1</v>
      </c>
      <c r="F307" s="191" t="s">
        <v>1483</v>
      </c>
      <c r="H307" s="192">
        <v>51</v>
      </c>
      <c r="I307" s="193"/>
      <c r="L307" s="189"/>
      <c r="M307" s="194"/>
      <c r="N307" s="195"/>
      <c r="O307" s="195"/>
      <c r="P307" s="195"/>
      <c r="Q307" s="195"/>
      <c r="R307" s="195"/>
      <c r="S307" s="195"/>
      <c r="T307" s="196"/>
      <c r="AT307" s="190" t="s">
        <v>194</v>
      </c>
      <c r="AU307" s="190" t="s">
        <v>82</v>
      </c>
      <c r="AV307" s="14" t="s">
        <v>82</v>
      </c>
      <c r="AW307" s="14" t="s">
        <v>30</v>
      </c>
      <c r="AX307" s="14" t="s">
        <v>73</v>
      </c>
      <c r="AY307" s="190" t="s">
        <v>185</v>
      </c>
    </row>
    <row r="308" spans="1:65" s="15" customFormat="1" ht="11.25">
      <c r="B308" s="197"/>
      <c r="D308" s="182" t="s">
        <v>194</v>
      </c>
      <c r="E308" s="198" t="s">
        <v>123</v>
      </c>
      <c r="F308" s="199" t="s">
        <v>146</v>
      </c>
      <c r="H308" s="200">
        <v>51</v>
      </c>
      <c r="I308" s="201"/>
      <c r="L308" s="197"/>
      <c r="M308" s="202"/>
      <c r="N308" s="203"/>
      <c r="O308" s="203"/>
      <c r="P308" s="203"/>
      <c r="Q308" s="203"/>
      <c r="R308" s="203"/>
      <c r="S308" s="203"/>
      <c r="T308" s="204"/>
      <c r="AT308" s="198" t="s">
        <v>194</v>
      </c>
      <c r="AU308" s="198" t="s">
        <v>82</v>
      </c>
      <c r="AV308" s="15" t="s">
        <v>192</v>
      </c>
      <c r="AW308" s="15" t="s">
        <v>30</v>
      </c>
      <c r="AX308" s="15" t="s">
        <v>73</v>
      </c>
      <c r="AY308" s="198" t="s">
        <v>185</v>
      </c>
    </row>
    <row r="309" spans="1:65" s="14" customFormat="1" ht="11.25">
      <c r="B309" s="189"/>
      <c r="D309" s="182" t="s">
        <v>194</v>
      </c>
      <c r="E309" s="190" t="s">
        <v>1</v>
      </c>
      <c r="F309" s="191" t="s">
        <v>706</v>
      </c>
      <c r="H309" s="192">
        <v>51.765000000000001</v>
      </c>
      <c r="I309" s="193"/>
      <c r="L309" s="189"/>
      <c r="M309" s="194"/>
      <c r="N309" s="195"/>
      <c r="O309" s="195"/>
      <c r="P309" s="195"/>
      <c r="Q309" s="195"/>
      <c r="R309" s="195"/>
      <c r="S309" s="195"/>
      <c r="T309" s="196"/>
      <c r="AT309" s="190" t="s">
        <v>194</v>
      </c>
      <c r="AU309" s="190" t="s">
        <v>82</v>
      </c>
      <c r="AV309" s="14" t="s">
        <v>82</v>
      </c>
      <c r="AW309" s="14" t="s">
        <v>30</v>
      </c>
      <c r="AX309" s="14" t="s">
        <v>80</v>
      </c>
      <c r="AY309" s="190" t="s">
        <v>185</v>
      </c>
    </row>
    <row r="310" spans="1:65" s="2" customFormat="1" ht="21.75" customHeight="1">
      <c r="A310" s="33"/>
      <c r="B310" s="167"/>
      <c r="C310" s="168" t="s">
        <v>511</v>
      </c>
      <c r="D310" s="168" t="s">
        <v>187</v>
      </c>
      <c r="E310" s="169" t="s">
        <v>730</v>
      </c>
      <c r="F310" s="170" t="s">
        <v>731</v>
      </c>
      <c r="G310" s="171" t="s">
        <v>514</v>
      </c>
      <c r="H310" s="172">
        <v>1</v>
      </c>
      <c r="I310" s="173"/>
      <c r="J310" s="174">
        <f>ROUND(I310*H310,2)</f>
        <v>0</v>
      </c>
      <c r="K310" s="170" t="s">
        <v>191</v>
      </c>
      <c r="L310" s="34"/>
      <c r="M310" s="175" t="s">
        <v>1</v>
      </c>
      <c r="N310" s="176" t="s">
        <v>38</v>
      </c>
      <c r="O310" s="59"/>
      <c r="P310" s="177">
        <f>O310*H310</f>
        <v>0</v>
      </c>
      <c r="Q310" s="177">
        <v>1.67E-3</v>
      </c>
      <c r="R310" s="177">
        <f>Q310*H310</f>
        <v>1.67E-3</v>
      </c>
      <c r="S310" s="177">
        <v>0</v>
      </c>
      <c r="T310" s="178">
        <f>S310*H310</f>
        <v>0</v>
      </c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R310" s="179" t="s">
        <v>192</v>
      </c>
      <c r="AT310" s="179" t="s">
        <v>187</v>
      </c>
      <c r="AU310" s="179" t="s">
        <v>82</v>
      </c>
      <c r="AY310" s="18" t="s">
        <v>185</v>
      </c>
      <c r="BE310" s="180">
        <f>IF(N310="základní",J310,0)</f>
        <v>0</v>
      </c>
      <c r="BF310" s="180">
        <f>IF(N310="snížená",J310,0)</f>
        <v>0</v>
      </c>
      <c r="BG310" s="180">
        <f>IF(N310="zákl. přenesená",J310,0)</f>
        <v>0</v>
      </c>
      <c r="BH310" s="180">
        <f>IF(N310="sníž. přenesená",J310,0)</f>
        <v>0</v>
      </c>
      <c r="BI310" s="180">
        <f>IF(N310="nulová",J310,0)</f>
        <v>0</v>
      </c>
      <c r="BJ310" s="18" t="s">
        <v>80</v>
      </c>
      <c r="BK310" s="180">
        <f>ROUND(I310*H310,2)</f>
        <v>0</v>
      </c>
      <c r="BL310" s="18" t="s">
        <v>192</v>
      </c>
      <c r="BM310" s="179" t="s">
        <v>732</v>
      </c>
    </row>
    <row r="311" spans="1:65" s="13" customFormat="1" ht="22.5">
      <c r="B311" s="181"/>
      <c r="D311" s="182" t="s">
        <v>194</v>
      </c>
      <c r="E311" s="183" t="s">
        <v>1</v>
      </c>
      <c r="F311" s="184" t="s">
        <v>1450</v>
      </c>
      <c r="H311" s="183" t="s">
        <v>1</v>
      </c>
      <c r="I311" s="185"/>
      <c r="L311" s="181"/>
      <c r="M311" s="186"/>
      <c r="N311" s="187"/>
      <c r="O311" s="187"/>
      <c r="P311" s="187"/>
      <c r="Q311" s="187"/>
      <c r="R311" s="187"/>
      <c r="S311" s="187"/>
      <c r="T311" s="188"/>
      <c r="AT311" s="183" t="s">
        <v>194</v>
      </c>
      <c r="AU311" s="183" t="s">
        <v>82</v>
      </c>
      <c r="AV311" s="13" t="s">
        <v>80</v>
      </c>
      <c r="AW311" s="13" t="s">
        <v>30</v>
      </c>
      <c r="AX311" s="13" t="s">
        <v>73</v>
      </c>
      <c r="AY311" s="183" t="s">
        <v>185</v>
      </c>
    </row>
    <row r="312" spans="1:65" s="14" customFormat="1" ht="11.25">
      <c r="B312" s="189"/>
      <c r="D312" s="182" t="s">
        <v>194</v>
      </c>
      <c r="E312" s="190" t="s">
        <v>1</v>
      </c>
      <c r="F312" s="191" t="s">
        <v>80</v>
      </c>
      <c r="H312" s="192">
        <v>1</v>
      </c>
      <c r="I312" s="193"/>
      <c r="L312" s="189"/>
      <c r="M312" s="194"/>
      <c r="N312" s="195"/>
      <c r="O312" s="195"/>
      <c r="P312" s="195"/>
      <c r="Q312" s="195"/>
      <c r="R312" s="195"/>
      <c r="S312" s="195"/>
      <c r="T312" s="196"/>
      <c r="AT312" s="190" t="s">
        <v>194</v>
      </c>
      <c r="AU312" s="190" t="s">
        <v>82</v>
      </c>
      <c r="AV312" s="14" t="s">
        <v>82</v>
      </c>
      <c r="AW312" s="14" t="s">
        <v>30</v>
      </c>
      <c r="AX312" s="14" t="s">
        <v>80</v>
      </c>
      <c r="AY312" s="190" t="s">
        <v>185</v>
      </c>
    </row>
    <row r="313" spans="1:65" s="2" customFormat="1" ht="21.75" customHeight="1">
      <c r="A313" s="33"/>
      <c r="B313" s="167"/>
      <c r="C313" s="213" t="s">
        <v>517</v>
      </c>
      <c r="D313" s="213" t="s">
        <v>454</v>
      </c>
      <c r="E313" s="214" t="s">
        <v>735</v>
      </c>
      <c r="F313" s="215" t="s">
        <v>736</v>
      </c>
      <c r="G313" s="216" t="s">
        <v>514</v>
      </c>
      <c r="H313" s="217">
        <v>1.02</v>
      </c>
      <c r="I313" s="218"/>
      <c r="J313" s="219">
        <f>ROUND(I313*H313,2)</f>
        <v>0</v>
      </c>
      <c r="K313" s="215" t="s">
        <v>191</v>
      </c>
      <c r="L313" s="220"/>
      <c r="M313" s="221" t="s">
        <v>1</v>
      </c>
      <c r="N313" s="222" t="s">
        <v>38</v>
      </c>
      <c r="O313" s="59"/>
      <c r="P313" s="177">
        <f>O313*H313</f>
        <v>0</v>
      </c>
      <c r="Q313" s="177">
        <v>2.775E-2</v>
      </c>
      <c r="R313" s="177">
        <f>Q313*H313</f>
        <v>2.8305E-2</v>
      </c>
      <c r="S313" s="177">
        <v>0</v>
      </c>
      <c r="T313" s="178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79" t="s">
        <v>230</v>
      </c>
      <c r="AT313" s="179" t="s">
        <v>454</v>
      </c>
      <c r="AU313" s="179" t="s">
        <v>82</v>
      </c>
      <c r="AY313" s="18" t="s">
        <v>185</v>
      </c>
      <c r="BE313" s="180">
        <f>IF(N313="základní",J313,0)</f>
        <v>0</v>
      </c>
      <c r="BF313" s="180">
        <f>IF(N313="snížená",J313,0)</f>
        <v>0</v>
      </c>
      <c r="BG313" s="180">
        <f>IF(N313="zákl. přenesená",J313,0)</f>
        <v>0</v>
      </c>
      <c r="BH313" s="180">
        <f>IF(N313="sníž. přenesená",J313,0)</f>
        <v>0</v>
      </c>
      <c r="BI313" s="180">
        <f>IF(N313="nulová",J313,0)</f>
        <v>0</v>
      </c>
      <c r="BJ313" s="18" t="s">
        <v>80</v>
      </c>
      <c r="BK313" s="180">
        <f>ROUND(I313*H313,2)</f>
        <v>0</v>
      </c>
      <c r="BL313" s="18" t="s">
        <v>192</v>
      </c>
      <c r="BM313" s="179" t="s">
        <v>737</v>
      </c>
    </row>
    <row r="314" spans="1:65" s="13" customFormat="1" ht="22.5">
      <c r="B314" s="181"/>
      <c r="D314" s="182" t="s">
        <v>194</v>
      </c>
      <c r="E314" s="183" t="s">
        <v>1</v>
      </c>
      <c r="F314" s="184" t="s">
        <v>1450</v>
      </c>
      <c r="H314" s="183" t="s">
        <v>1</v>
      </c>
      <c r="I314" s="185"/>
      <c r="L314" s="181"/>
      <c r="M314" s="186"/>
      <c r="N314" s="187"/>
      <c r="O314" s="187"/>
      <c r="P314" s="187"/>
      <c r="Q314" s="187"/>
      <c r="R314" s="187"/>
      <c r="S314" s="187"/>
      <c r="T314" s="188"/>
      <c r="AT314" s="183" t="s">
        <v>194</v>
      </c>
      <c r="AU314" s="183" t="s">
        <v>82</v>
      </c>
      <c r="AV314" s="13" t="s">
        <v>80</v>
      </c>
      <c r="AW314" s="13" t="s">
        <v>30</v>
      </c>
      <c r="AX314" s="13" t="s">
        <v>73</v>
      </c>
      <c r="AY314" s="183" t="s">
        <v>185</v>
      </c>
    </row>
    <row r="315" spans="1:65" s="14" customFormat="1" ht="11.25">
      <c r="B315" s="189"/>
      <c r="D315" s="182" t="s">
        <v>194</v>
      </c>
      <c r="E315" s="190" t="s">
        <v>1</v>
      </c>
      <c r="F315" s="191" t="s">
        <v>743</v>
      </c>
      <c r="H315" s="192">
        <v>1.02</v>
      </c>
      <c r="I315" s="193"/>
      <c r="L315" s="189"/>
      <c r="M315" s="194"/>
      <c r="N315" s="195"/>
      <c r="O315" s="195"/>
      <c r="P315" s="195"/>
      <c r="Q315" s="195"/>
      <c r="R315" s="195"/>
      <c r="S315" s="195"/>
      <c r="T315" s="196"/>
      <c r="AT315" s="190" t="s">
        <v>194</v>
      </c>
      <c r="AU315" s="190" t="s">
        <v>82</v>
      </c>
      <c r="AV315" s="14" t="s">
        <v>82</v>
      </c>
      <c r="AW315" s="14" t="s">
        <v>30</v>
      </c>
      <c r="AX315" s="14" t="s">
        <v>80</v>
      </c>
      <c r="AY315" s="190" t="s">
        <v>185</v>
      </c>
    </row>
    <row r="316" spans="1:65" s="2" customFormat="1" ht="21.75" customHeight="1">
      <c r="A316" s="33"/>
      <c r="B316" s="167"/>
      <c r="C316" s="168" t="s">
        <v>521</v>
      </c>
      <c r="D316" s="168" t="s">
        <v>187</v>
      </c>
      <c r="E316" s="169" t="s">
        <v>745</v>
      </c>
      <c r="F316" s="170" t="s">
        <v>746</v>
      </c>
      <c r="G316" s="171" t="s">
        <v>514</v>
      </c>
      <c r="H316" s="172">
        <v>1</v>
      </c>
      <c r="I316" s="173"/>
      <c r="J316" s="174">
        <f>ROUND(I316*H316,2)</f>
        <v>0</v>
      </c>
      <c r="K316" s="170" t="s">
        <v>191</v>
      </c>
      <c r="L316" s="34"/>
      <c r="M316" s="175" t="s">
        <v>1</v>
      </c>
      <c r="N316" s="176" t="s">
        <v>38</v>
      </c>
      <c r="O316" s="59"/>
      <c r="P316" s="177">
        <f>O316*H316</f>
        <v>0</v>
      </c>
      <c r="Q316" s="177">
        <v>1.67E-3</v>
      </c>
      <c r="R316" s="177">
        <f>Q316*H316</f>
        <v>1.67E-3</v>
      </c>
      <c r="S316" s="177">
        <v>0</v>
      </c>
      <c r="T316" s="178">
        <f>S316*H316</f>
        <v>0</v>
      </c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R316" s="179" t="s">
        <v>192</v>
      </c>
      <c r="AT316" s="179" t="s">
        <v>187</v>
      </c>
      <c r="AU316" s="179" t="s">
        <v>82</v>
      </c>
      <c r="AY316" s="18" t="s">
        <v>185</v>
      </c>
      <c r="BE316" s="180">
        <f>IF(N316="základní",J316,0)</f>
        <v>0</v>
      </c>
      <c r="BF316" s="180">
        <f>IF(N316="snížená",J316,0)</f>
        <v>0</v>
      </c>
      <c r="BG316" s="180">
        <f>IF(N316="zákl. přenesená",J316,0)</f>
        <v>0</v>
      </c>
      <c r="BH316" s="180">
        <f>IF(N316="sníž. přenesená",J316,0)</f>
        <v>0</v>
      </c>
      <c r="BI316" s="180">
        <f>IF(N316="nulová",J316,0)</f>
        <v>0</v>
      </c>
      <c r="BJ316" s="18" t="s">
        <v>80</v>
      </c>
      <c r="BK316" s="180">
        <f>ROUND(I316*H316,2)</f>
        <v>0</v>
      </c>
      <c r="BL316" s="18" t="s">
        <v>192</v>
      </c>
      <c r="BM316" s="179" t="s">
        <v>747</v>
      </c>
    </row>
    <row r="317" spans="1:65" s="13" customFormat="1" ht="22.5">
      <c r="B317" s="181"/>
      <c r="D317" s="182" t="s">
        <v>194</v>
      </c>
      <c r="E317" s="183" t="s">
        <v>1</v>
      </c>
      <c r="F317" s="184" t="s">
        <v>1450</v>
      </c>
      <c r="H317" s="183" t="s">
        <v>1</v>
      </c>
      <c r="I317" s="185"/>
      <c r="L317" s="181"/>
      <c r="M317" s="186"/>
      <c r="N317" s="187"/>
      <c r="O317" s="187"/>
      <c r="P317" s="187"/>
      <c r="Q317" s="187"/>
      <c r="R317" s="187"/>
      <c r="S317" s="187"/>
      <c r="T317" s="188"/>
      <c r="AT317" s="183" t="s">
        <v>194</v>
      </c>
      <c r="AU317" s="183" t="s">
        <v>82</v>
      </c>
      <c r="AV317" s="13" t="s">
        <v>80</v>
      </c>
      <c r="AW317" s="13" t="s">
        <v>30</v>
      </c>
      <c r="AX317" s="13" t="s">
        <v>73</v>
      </c>
      <c r="AY317" s="183" t="s">
        <v>185</v>
      </c>
    </row>
    <row r="318" spans="1:65" s="14" customFormat="1" ht="11.25">
      <c r="B318" s="189"/>
      <c r="D318" s="182" t="s">
        <v>194</v>
      </c>
      <c r="E318" s="190" t="s">
        <v>1</v>
      </c>
      <c r="F318" s="191" t="s">
        <v>80</v>
      </c>
      <c r="H318" s="192">
        <v>1</v>
      </c>
      <c r="I318" s="193"/>
      <c r="L318" s="189"/>
      <c r="M318" s="194"/>
      <c r="N318" s="195"/>
      <c r="O318" s="195"/>
      <c r="P318" s="195"/>
      <c r="Q318" s="195"/>
      <c r="R318" s="195"/>
      <c r="S318" s="195"/>
      <c r="T318" s="196"/>
      <c r="AT318" s="190" t="s">
        <v>194</v>
      </c>
      <c r="AU318" s="190" t="s">
        <v>82</v>
      </c>
      <c r="AV318" s="14" t="s">
        <v>82</v>
      </c>
      <c r="AW318" s="14" t="s">
        <v>30</v>
      </c>
      <c r="AX318" s="14" t="s">
        <v>80</v>
      </c>
      <c r="AY318" s="190" t="s">
        <v>185</v>
      </c>
    </row>
    <row r="319" spans="1:65" s="2" customFormat="1" ht="16.5" customHeight="1">
      <c r="A319" s="33"/>
      <c r="B319" s="167"/>
      <c r="C319" s="213" t="s">
        <v>527</v>
      </c>
      <c r="D319" s="213" t="s">
        <v>454</v>
      </c>
      <c r="E319" s="214" t="s">
        <v>750</v>
      </c>
      <c r="F319" s="215" t="s">
        <v>751</v>
      </c>
      <c r="G319" s="216" t="s">
        <v>514</v>
      </c>
      <c r="H319" s="217">
        <v>1.02</v>
      </c>
      <c r="I319" s="218"/>
      <c r="J319" s="219">
        <f>ROUND(I319*H319,2)</f>
        <v>0</v>
      </c>
      <c r="K319" s="215" t="s">
        <v>191</v>
      </c>
      <c r="L319" s="220"/>
      <c r="M319" s="221" t="s">
        <v>1</v>
      </c>
      <c r="N319" s="222" t="s">
        <v>38</v>
      </c>
      <c r="O319" s="59"/>
      <c r="P319" s="177">
        <f>O319*H319</f>
        <v>0</v>
      </c>
      <c r="Q319" s="177">
        <v>1.41E-2</v>
      </c>
      <c r="R319" s="177">
        <f>Q319*H319</f>
        <v>1.4382000000000001E-2</v>
      </c>
      <c r="S319" s="177">
        <v>0</v>
      </c>
      <c r="T319" s="178">
        <f>S319*H319</f>
        <v>0</v>
      </c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R319" s="179" t="s">
        <v>230</v>
      </c>
      <c r="AT319" s="179" t="s">
        <v>454</v>
      </c>
      <c r="AU319" s="179" t="s">
        <v>82</v>
      </c>
      <c r="AY319" s="18" t="s">
        <v>185</v>
      </c>
      <c r="BE319" s="180">
        <f>IF(N319="základní",J319,0)</f>
        <v>0</v>
      </c>
      <c r="BF319" s="180">
        <f>IF(N319="snížená",J319,0)</f>
        <v>0</v>
      </c>
      <c r="BG319" s="180">
        <f>IF(N319="zákl. přenesená",J319,0)</f>
        <v>0</v>
      </c>
      <c r="BH319" s="180">
        <f>IF(N319="sníž. přenesená",J319,0)</f>
        <v>0</v>
      </c>
      <c r="BI319" s="180">
        <f>IF(N319="nulová",J319,0)</f>
        <v>0</v>
      </c>
      <c r="BJ319" s="18" t="s">
        <v>80</v>
      </c>
      <c r="BK319" s="180">
        <f>ROUND(I319*H319,2)</f>
        <v>0</v>
      </c>
      <c r="BL319" s="18" t="s">
        <v>192</v>
      </c>
      <c r="BM319" s="179" t="s">
        <v>752</v>
      </c>
    </row>
    <row r="320" spans="1:65" s="13" customFormat="1" ht="22.5">
      <c r="B320" s="181"/>
      <c r="D320" s="182" t="s">
        <v>194</v>
      </c>
      <c r="E320" s="183" t="s">
        <v>1</v>
      </c>
      <c r="F320" s="184" t="s">
        <v>1450</v>
      </c>
      <c r="H320" s="183" t="s">
        <v>1</v>
      </c>
      <c r="I320" s="185"/>
      <c r="L320" s="181"/>
      <c r="M320" s="186"/>
      <c r="N320" s="187"/>
      <c r="O320" s="187"/>
      <c r="P320" s="187"/>
      <c r="Q320" s="187"/>
      <c r="R320" s="187"/>
      <c r="S320" s="187"/>
      <c r="T320" s="188"/>
      <c r="AT320" s="183" t="s">
        <v>194</v>
      </c>
      <c r="AU320" s="183" t="s">
        <v>82</v>
      </c>
      <c r="AV320" s="13" t="s">
        <v>80</v>
      </c>
      <c r="AW320" s="13" t="s">
        <v>30</v>
      </c>
      <c r="AX320" s="13" t="s">
        <v>73</v>
      </c>
      <c r="AY320" s="183" t="s">
        <v>185</v>
      </c>
    </row>
    <row r="321" spans="1:65" s="14" customFormat="1" ht="11.25">
      <c r="B321" s="189"/>
      <c r="D321" s="182" t="s">
        <v>194</v>
      </c>
      <c r="E321" s="190" t="s">
        <v>1</v>
      </c>
      <c r="F321" s="191" t="s">
        <v>743</v>
      </c>
      <c r="H321" s="192">
        <v>1.02</v>
      </c>
      <c r="I321" s="193"/>
      <c r="L321" s="189"/>
      <c r="M321" s="194"/>
      <c r="N321" s="195"/>
      <c r="O321" s="195"/>
      <c r="P321" s="195"/>
      <c r="Q321" s="195"/>
      <c r="R321" s="195"/>
      <c r="S321" s="195"/>
      <c r="T321" s="196"/>
      <c r="AT321" s="190" t="s">
        <v>194</v>
      </c>
      <c r="AU321" s="190" t="s">
        <v>82</v>
      </c>
      <c r="AV321" s="14" t="s">
        <v>82</v>
      </c>
      <c r="AW321" s="14" t="s">
        <v>30</v>
      </c>
      <c r="AX321" s="14" t="s">
        <v>80</v>
      </c>
      <c r="AY321" s="190" t="s">
        <v>185</v>
      </c>
    </row>
    <row r="322" spans="1:65" s="2" customFormat="1" ht="21.75" customHeight="1">
      <c r="A322" s="33"/>
      <c r="B322" s="167"/>
      <c r="C322" s="168" t="s">
        <v>532</v>
      </c>
      <c r="D322" s="168" t="s">
        <v>187</v>
      </c>
      <c r="E322" s="169" t="s">
        <v>767</v>
      </c>
      <c r="F322" s="170" t="s">
        <v>768</v>
      </c>
      <c r="G322" s="171" t="s">
        <v>514</v>
      </c>
      <c r="H322" s="172">
        <v>2</v>
      </c>
      <c r="I322" s="173"/>
      <c r="J322" s="174">
        <f>ROUND(I322*H322,2)</f>
        <v>0</v>
      </c>
      <c r="K322" s="170" t="s">
        <v>191</v>
      </c>
      <c r="L322" s="34"/>
      <c r="M322" s="175" t="s">
        <v>1</v>
      </c>
      <c r="N322" s="176" t="s">
        <v>38</v>
      </c>
      <c r="O322" s="59"/>
      <c r="P322" s="177">
        <f>O322*H322</f>
        <v>0</v>
      </c>
      <c r="Q322" s="177">
        <v>1.7099999999999999E-3</v>
      </c>
      <c r="R322" s="177">
        <f>Q322*H322</f>
        <v>3.4199999999999999E-3</v>
      </c>
      <c r="S322" s="177">
        <v>0</v>
      </c>
      <c r="T322" s="178">
        <f>S322*H322</f>
        <v>0</v>
      </c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R322" s="179" t="s">
        <v>192</v>
      </c>
      <c r="AT322" s="179" t="s">
        <v>187</v>
      </c>
      <c r="AU322" s="179" t="s">
        <v>82</v>
      </c>
      <c r="AY322" s="18" t="s">
        <v>185</v>
      </c>
      <c r="BE322" s="180">
        <f>IF(N322="základní",J322,0)</f>
        <v>0</v>
      </c>
      <c r="BF322" s="180">
        <f>IF(N322="snížená",J322,0)</f>
        <v>0</v>
      </c>
      <c r="BG322" s="180">
        <f>IF(N322="zákl. přenesená",J322,0)</f>
        <v>0</v>
      </c>
      <c r="BH322" s="180">
        <f>IF(N322="sníž. přenesená",J322,0)</f>
        <v>0</v>
      </c>
      <c r="BI322" s="180">
        <f>IF(N322="nulová",J322,0)</f>
        <v>0</v>
      </c>
      <c r="BJ322" s="18" t="s">
        <v>80</v>
      </c>
      <c r="BK322" s="180">
        <f>ROUND(I322*H322,2)</f>
        <v>0</v>
      </c>
      <c r="BL322" s="18" t="s">
        <v>192</v>
      </c>
      <c r="BM322" s="179" t="s">
        <v>769</v>
      </c>
    </row>
    <row r="323" spans="1:65" s="13" customFormat="1" ht="22.5">
      <c r="B323" s="181"/>
      <c r="D323" s="182" t="s">
        <v>194</v>
      </c>
      <c r="E323" s="183" t="s">
        <v>1</v>
      </c>
      <c r="F323" s="184" t="s">
        <v>1450</v>
      </c>
      <c r="H323" s="183" t="s">
        <v>1</v>
      </c>
      <c r="I323" s="185"/>
      <c r="L323" s="181"/>
      <c r="M323" s="186"/>
      <c r="N323" s="187"/>
      <c r="O323" s="187"/>
      <c r="P323" s="187"/>
      <c r="Q323" s="187"/>
      <c r="R323" s="187"/>
      <c r="S323" s="187"/>
      <c r="T323" s="188"/>
      <c r="AT323" s="183" t="s">
        <v>194</v>
      </c>
      <c r="AU323" s="183" t="s">
        <v>82</v>
      </c>
      <c r="AV323" s="13" t="s">
        <v>80</v>
      </c>
      <c r="AW323" s="13" t="s">
        <v>30</v>
      </c>
      <c r="AX323" s="13" t="s">
        <v>73</v>
      </c>
      <c r="AY323" s="183" t="s">
        <v>185</v>
      </c>
    </row>
    <row r="324" spans="1:65" s="14" customFormat="1" ht="11.25">
      <c r="B324" s="189"/>
      <c r="D324" s="182" t="s">
        <v>194</v>
      </c>
      <c r="E324" s="190" t="s">
        <v>1</v>
      </c>
      <c r="F324" s="191" t="s">
        <v>82</v>
      </c>
      <c r="H324" s="192">
        <v>2</v>
      </c>
      <c r="I324" s="193"/>
      <c r="L324" s="189"/>
      <c r="M324" s="194"/>
      <c r="N324" s="195"/>
      <c r="O324" s="195"/>
      <c r="P324" s="195"/>
      <c r="Q324" s="195"/>
      <c r="R324" s="195"/>
      <c r="S324" s="195"/>
      <c r="T324" s="196"/>
      <c r="AT324" s="190" t="s">
        <v>194</v>
      </c>
      <c r="AU324" s="190" t="s">
        <v>82</v>
      </c>
      <c r="AV324" s="14" t="s">
        <v>82</v>
      </c>
      <c r="AW324" s="14" t="s">
        <v>30</v>
      </c>
      <c r="AX324" s="14" t="s">
        <v>80</v>
      </c>
      <c r="AY324" s="190" t="s">
        <v>185</v>
      </c>
    </row>
    <row r="325" spans="1:65" s="2" customFormat="1" ht="21.75" customHeight="1">
      <c r="A325" s="33"/>
      <c r="B325" s="167"/>
      <c r="C325" s="213" t="s">
        <v>538</v>
      </c>
      <c r="D325" s="213" t="s">
        <v>454</v>
      </c>
      <c r="E325" s="214" t="s">
        <v>771</v>
      </c>
      <c r="F325" s="215" t="s">
        <v>772</v>
      </c>
      <c r="G325" s="216" t="s">
        <v>514</v>
      </c>
      <c r="H325" s="217">
        <v>2.04</v>
      </c>
      <c r="I325" s="218"/>
      <c r="J325" s="219">
        <f>ROUND(I325*H325,2)</f>
        <v>0</v>
      </c>
      <c r="K325" s="215" t="s">
        <v>191</v>
      </c>
      <c r="L325" s="220"/>
      <c r="M325" s="221" t="s">
        <v>1</v>
      </c>
      <c r="N325" s="222" t="s">
        <v>38</v>
      </c>
      <c r="O325" s="59"/>
      <c r="P325" s="177">
        <f>O325*H325</f>
        <v>0</v>
      </c>
      <c r="Q325" s="177">
        <v>1.49E-2</v>
      </c>
      <c r="R325" s="177">
        <f>Q325*H325</f>
        <v>3.0395999999999999E-2</v>
      </c>
      <c r="S325" s="177">
        <v>0</v>
      </c>
      <c r="T325" s="178">
        <f>S325*H325</f>
        <v>0</v>
      </c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R325" s="179" t="s">
        <v>230</v>
      </c>
      <c r="AT325" s="179" t="s">
        <v>454</v>
      </c>
      <c r="AU325" s="179" t="s">
        <v>82</v>
      </c>
      <c r="AY325" s="18" t="s">
        <v>185</v>
      </c>
      <c r="BE325" s="180">
        <f>IF(N325="základní",J325,0)</f>
        <v>0</v>
      </c>
      <c r="BF325" s="180">
        <f>IF(N325="snížená",J325,0)</f>
        <v>0</v>
      </c>
      <c r="BG325" s="180">
        <f>IF(N325="zákl. přenesená",J325,0)</f>
        <v>0</v>
      </c>
      <c r="BH325" s="180">
        <f>IF(N325="sníž. přenesená",J325,0)</f>
        <v>0</v>
      </c>
      <c r="BI325" s="180">
        <f>IF(N325="nulová",J325,0)</f>
        <v>0</v>
      </c>
      <c r="BJ325" s="18" t="s">
        <v>80</v>
      </c>
      <c r="BK325" s="180">
        <f>ROUND(I325*H325,2)</f>
        <v>0</v>
      </c>
      <c r="BL325" s="18" t="s">
        <v>192</v>
      </c>
      <c r="BM325" s="179" t="s">
        <v>773</v>
      </c>
    </row>
    <row r="326" spans="1:65" s="13" customFormat="1" ht="22.5">
      <c r="B326" s="181"/>
      <c r="D326" s="182" t="s">
        <v>194</v>
      </c>
      <c r="E326" s="183" t="s">
        <v>1</v>
      </c>
      <c r="F326" s="184" t="s">
        <v>1450</v>
      </c>
      <c r="H326" s="183" t="s">
        <v>1</v>
      </c>
      <c r="I326" s="185"/>
      <c r="L326" s="181"/>
      <c r="M326" s="186"/>
      <c r="N326" s="187"/>
      <c r="O326" s="187"/>
      <c r="P326" s="187"/>
      <c r="Q326" s="187"/>
      <c r="R326" s="187"/>
      <c r="S326" s="187"/>
      <c r="T326" s="188"/>
      <c r="AT326" s="183" t="s">
        <v>194</v>
      </c>
      <c r="AU326" s="183" t="s">
        <v>82</v>
      </c>
      <c r="AV326" s="13" t="s">
        <v>80</v>
      </c>
      <c r="AW326" s="13" t="s">
        <v>30</v>
      </c>
      <c r="AX326" s="13" t="s">
        <v>73</v>
      </c>
      <c r="AY326" s="183" t="s">
        <v>185</v>
      </c>
    </row>
    <row r="327" spans="1:65" s="14" customFormat="1" ht="11.25">
      <c r="B327" s="189"/>
      <c r="D327" s="182" t="s">
        <v>194</v>
      </c>
      <c r="E327" s="190" t="s">
        <v>1</v>
      </c>
      <c r="F327" s="191" t="s">
        <v>757</v>
      </c>
      <c r="H327" s="192">
        <v>2.04</v>
      </c>
      <c r="I327" s="193"/>
      <c r="L327" s="189"/>
      <c r="M327" s="194"/>
      <c r="N327" s="195"/>
      <c r="O327" s="195"/>
      <c r="P327" s="195"/>
      <c r="Q327" s="195"/>
      <c r="R327" s="195"/>
      <c r="S327" s="195"/>
      <c r="T327" s="196"/>
      <c r="AT327" s="190" t="s">
        <v>194</v>
      </c>
      <c r="AU327" s="190" t="s">
        <v>82</v>
      </c>
      <c r="AV327" s="14" t="s">
        <v>82</v>
      </c>
      <c r="AW327" s="14" t="s">
        <v>30</v>
      </c>
      <c r="AX327" s="14" t="s">
        <v>80</v>
      </c>
      <c r="AY327" s="190" t="s">
        <v>185</v>
      </c>
    </row>
    <row r="328" spans="1:65" s="2" customFormat="1" ht="21.75" customHeight="1">
      <c r="A328" s="33"/>
      <c r="B328" s="167"/>
      <c r="C328" s="168" t="s">
        <v>542</v>
      </c>
      <c r="D328" s="168" t="s">
        <v>187</v>
      </c>
      <c r="E328" s="169" t="s">
        <v>819</v>
      </c>
      <c r="F328" s="170" t="s">
        <v>820</v>
      </c>
      <c r="G328" s="171" t="s">
        <v>514</v>
      </c>
      <c r="H328" s="172">
        <v>4</v>
      </c>
      <c r="I328" s="173"/>
      <c r="J328" s="174">
        <f>ROUND(I328*H328,2)</f>
        <v>0</v>
      </c>
      <c r="K328" s="170" t="s">
        <v>191</v>
      </c>
      <c r="L328" s="34"/>
      <c r="M328" s="175" t="s">
        <v>1</v>
      </c>
      <c r="N328" s="176" t="s">
        <v>38</v>
      </c>
      <c r="O328" s="59"/>
      <c r="P328" s="177">
        <f>O328*H328</f>
        <v>0</v>
      </c>
      <c r="Q328" s="177">
        <v>0</v>
      </c>
      <c r="R328" s="177">
        <f>Q328*H328</f>
        <v>0</v>
      </c>
      <c r="S328" s="177">
        <v>0</v>
      </c>
      <c r="T328" s="178">
        <f>S328*H328</f>
        <v>0</v>
      </c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R328" s="179" t="s">
        <v>192</v>
      </c>
      <c r="AT328" s="179" t="s">
        <v>187</v>
      </c>
      <c r="AU328" s="179" t="s">
        <v>82</v>
      </c>
      <c r="AY328" s="18" t="s">
        <v>185</v>
      </c>
      <c r="BE328" s="180">
        <f>IF(N328="základní",J328,0)</f>
        <v>0</v>
      </c>
      <c r="BF328" s="180">
        <f>IF(N328="snížená",J328,0)</f>
        <v>0</v>
      </c>
      <c r="BG328" s="180">
        <f>IF(N328="zákl. přenesená",J328,0)</f>
        <v>0</v>
      </c>
      <c r="BH328" s="180">
        <f>IF(N328="sníž. přenesená",J328,0)</f>
        <v>0</v>
      </c>
      <c r="BI328" s="180">
        <f>IF(N328="nulová",J328,0)</f>
        <v>0</v>
      </c>
      <c r="BJ328" s="18" t="s">
        <v>80</v>
      </c>
      <c r="BK328" s="180">
        <f>ROUND(I328*H328,2)</f>
        <v>0</v>
      </c>
      <c r="BL328" s="18" t="s">
        <v>192</v>
      </c>
      <c r="BM328" s="179" t="s">
        <v>821</v>
      </c>
    </row>
    <row r="329" spans="1:65" s="13" customFormat="1" ht="22.5">
      <c r="B329" s="181"/>
      <c r="D329" s="182" t="s">
        <v>194</v>
      </c>
      <c r="E329" s="183" t="s">
        <v>1</v>
      </c>
      <c r="F329" s="184" t="s">
        <v>1450</v>
      </c>
      <c r="H329" s="183" t="s">
        <v>1</v>
      </c>
      <c r="I329" s="185"/>
      <c r="L329" s="181"/>
      <c r="M329" s="186"/>
      <c r="N329" s="187"/>
      <c r="O329" s="187"/>
      <c r="P329" s="187"/>
      <c r="Q329" s="187"/>
      <c r="R329" s="187"/>
      <c r="S329" s="187"/>
      <c r="T329" s="188"/>
      <c r="AT329" s="183" t="s">
        <v>194</v>
      </c>
      <c r="AU329" s="183" t="s">
        <v>82</v>
      </c>
      <c r="AV329" s="13" t="s">
        <v>80</v>
      </c>
      <c r="AW329" s="13" t="s">
        <v>30</v>
      </c>
      <c r="AX329" s="13" t="s">
        <v>73</v>
      </c>
      <c r="AY329" s="183" t="s">
        <v>185</v>
      </c>
    </row>
    <row r="330" spans="1:65" s="14" customFormat="1" ht="11.25">
      <c r="B330" s="189"/>
      <c r="D330" s="182" t="s">
        <v>194</v>
      </c>
      <c r="E330" s="190" t="s">
        <v>1</v>
      </c>
      <c r="F330" s="191" t="s">
        <v>192</v>
      </c>
      <c r="H330" s="192">
        <v>4</v>
      </c>
      <c r="I330" s="193"/>
      <c r="L330" s="189"/>
      <c r="M330" s="194"/>
      <c r="N330" s="195"/>
      <c r="O330" s="195"/>
      <c r="P330" s="195"/>
      <c r="Q330" s="195"/>
      <c r="R330" s="195"/>
      <c r="S330" s="195"/>
      <c r="T330" s="196"/>
      <c r="AT330" s="190" t="s">
        <v>194</v>
      </c>
      <c r="AU330" s="190" t="s">
        <v>82</v>
      </c>
      <c r="AV330" s="14" t="s">
        <v>82</v>
      </c>
      <c r="AW330" s="14" t="s">
        <v>30</v>
      </c>
      <c r="AX330" s="14" t="s">
        <v>80</v>
      </c>
      <c r="AY330" s="190" t="s">
        <v>185</v>
      </c>
    </row>
    <row r="331" spans="1:65" s="2" customFormat="1" ht="16.5" customHeight="1">
      <c r="A331" s="33"/>
      <c r="B331" s="167"/>
      <c r="C331" s="213" t="s">
        <v>549</v>
      </c>
      <c r="D331" s="213" t="s">
        <v>454</v>
      </c>
      <c r="E331" s="214" t="s">
        <v>823</v>
      </c>
      <c r="F331" s="215" t="s">
        <v>824</v>
      </c>
      <c r="G331" s="216" t="s">
        <v>514</v>
      </c>
      <c r="H331" s="217">
        <v>4.0599999999999996</v>
      </c>
      <c r="I331" s="218"/>
      <c r="J331" s="219">
        <f>ROUND(I331*H331,2)</f>
        <v>0</v>
      </c>
      <c r="K331" s="215" t="s">
        <v>191</v>
      </c>
      <c r="L331" s="220"/>
      <c r="M331" s="221" t="s">
        <v>1</v>
      </c>
      <c r="N331" s="222" t="s">
        <v>38</v>
      </c>
      <c r="O331" s="59"/>
      <c r="P331" s="177">
        <f>O331*H331</f>
        <v>0</v>
      </c>
      <c r="Q331" s="177">
        <v>3.8999999999999999E-4</v>
      </c>
      <c r="R331" s="177">
        <f>Q331*H331</f>
        <v>1.5833999999999998E-3</v>
      </c>
      <c r="S331" s="177">
        <v>0</v>
      </c>
      <c r="T331" s="178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79" t="s">
        <v>230</v>
      </c>
      <c r="AT331" s="179" t="s">
        <v>454</v>
      </c>
      <c r="AU331" s="179" t="s">
        <v>82</v>
      </c>
      <c r="AY331" s="18" t="s">
        <v>185</v>
      </c>
      <c r="BE331" s="180">
        <f>IF(N331="základní",J331,0)</f>
        <v>0</v>
      </c>
      <c r="BF331" s="180">
        <f>IF(N331="snížená",J331,0)</f>
        <v>0</v>
      </c>
      <c r="BG331" s="180">
        <f>IF(N331="zákl. přenesená",J331,0)</f>
        <v>0</v>
      </c>
      <c r="BH331" s="180">
        <f>IF(N331="sníž. přenesená",J331,0)</f>
        <v>0</v>
      </c>
      <c r="BI331" s="180">
        <f>IF(N331="nulová",J331,0)</f>
        <v>0</v>
      </c>
      <c r="BJ331" s="18" t="s">
        <v>80</v>
      </c>
      <c r="BK331" s="180">
        <f>ROUND(I331*H331,2)</f>
        <v>0</v>
      </c>
      <c r="BL331" s="18" t="s">
        <v>192</v>
      </c>
      <c r="BM331" s="179" t="s">
        <v>825</v>
      </c>
    </row>
    <row r="332" spans="1:65" s="13" customFormat="1" ht="22.5">
      <c r="B332" s="181"/>
      <c r="D332" s="182" t="s">
        <v>194</v>
      </c>
      <c r="E332" s="183" t="s">
        <v>1</v>
      </c>
      <c r="F332" s="184" t="s">
        <v>1450</v>
      </c>
      <c r="H332" s="183" t="s">
        <v>1</v>
      </c>
      <c r="I332" s="185"/>
      <c r="L332" s="181"/>
      <c r="M332" s="186"/>
      <c r="N332" s="187"/>
      <c r="O332" s="187"/>
      <c r="P332" s="187"/>
      <c r="Q332" s="187"/>
      <c r="R332" s="187"/>
      <c r="S332" s="187"/>
      <c r="T332" s="188"/>
      <c r="AT332" s="183" t="s">
        <v>194</v>
      </c>
      <c r="AU332" s="183" t="s">
        <v>82</v>
      </c>
      <c r="AV332" s="13" t="s">
        <v>80</v>
      </c>
      <c r="AW332" s="13" t="s">
        <v>30</v>
      </c>
      <c r="AX332" s="13" t="s">
        <v>73</v>
      </c>
      <c r="AY332" s="183" t="s">
        <v>185</v>
      </c>
    </row>
    <row r="333" spans="1:65" s="14" customFormat="1" ht="11.25">
      <c r="B333" s="189"/>
      <c r="D333" s="182" t="s">
        <v>194</v>
      </c>
      <c r="E333" s="190" t="s">
        <v>1</v>
      </c>
      <c r="F333" s="191" t="s">
        <v>1504</v>
      </c>
      <c r="H333" s="192">
        <v>4.0599999999999996</v>
      </c>
      <c r="I333" s="193"/>
      <c r="L333" s="189"/>
      <c r="M333" s="194"/>
      <c r="N333" s="195"/>
      <c r="O333" s="195"/>
      <c r="P333" s="195"/>
      <c r="Q333" s="195"/>
      <c r="R333" s="195"/>
      <c r="S333" s="195"/>
      <c r="T333" s="196"/>
      <c r="AT333" s="190" t="s">
        <v>194</v>
      </c>
      <c r="AU333" s="190" t="s">
        <v>82</v>
      </c>
      <c r="AV333" s="14" t="s">
        <v>82</v>
      </c>
      <c r="AW333" s="14" t="s">
        <v>30</v>
      </c>
      <c r="AX333" s="14" t="s">
        <v>80</v>
      </c>
      <c r="AY333" s="190" t="s">
        <v>185</v>
      </c>
    </row>
    <row r="334" spans="1:65" s="2" customFormat="1" ht="21.75" customHeight="1">
      <c r="A334" s="33"/>
      <c r="B334" s="167"/>
      <c r="C334" s="168" t="s">
        <v>556</v>
      </c>
      <c r="D334" s="168" t="s">
        <v>187</v>
      </c>
      <c r="E334" s="169" t="s">
        <v>896</v>
      </c>
      <c r="F334" s="170" t="s">
        <v>897</v>
      </c>
      <c r="G334" s="171" t="s">
        <v>514</v>
      </c>
      <c r="H334" s="172">
        <v>1</v>
      </c>
      <c r="I334" s="173"/>
      <c r="J334" s="174">
        <f>ROUND(I334*H334,2)</f>
        <v>0</v>
      </c>
      <c r="K334" s="170" t="s">
        <v>1</v>
      </c>
      <c r="L334" s="34"/>
      <c r="M334" s="175" t="s">
        <v>1</v>
      </c>
      <c r="N334" s="176" t="s">
        <v>38</v>
      </c>
      <c r="O334" s="59"/>
      <c r="P334" s="177">
        <f>O334*H334</f>
        <v>0</v>
      </c>
      <c r="Q334" s="177">
        <v>0</v>
      </c>
      <c r="R334" s="177">
        <f>Q334*H334</f>
        <v>0</v>
      </c>
      <c r="S334" s="177">
        <v>0</v>
      </c>
      <c r="T334" s="178">
        <f>S334*H334</f>
        <v>0</v>
      </c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R334" s="179" t="s">
        <v>192</v>
      </c>
      <c r="AT334" s="179" t="s">
        <v>187</v>
      </c>
      <c r="AU334" s="179" t="s">
        <v>82</v>
      </c>
      <c r="AY334" s="18" t="s">
        <v>185</v>
      </c>
      <c r="BE334" s="180">
        <f>IF(N334="základní",J334,0)</f>
        <v>0</v>
      </c>
      <c r="BF334" s="180">
        <f>IF(N334="snížená",J334,0)</f>
        <v>0</v>
      </c>
      <c r="BG334" s="180">
        <f>IF(N334="zákl. přenesená",J334,0)</f>
        <v>0</v>
      </c>
      <c r="BH334" s="180">
        <f>IF(N334="sníž. přenesená",J334,0)</f>
        <v>0</v>
      </c>
      <c r="BI334" s="180">
        <f>IF(N334="nulová",J334,0)</f>
        <v>0</v>
      </c>
      <c r="BJ334" s="18" t="s">
        <v>80</v>
      </c>
      <c r="BK334" s="180">
        <f>ROUND(I334*H334,2)</f>
        <v>0</v>
      </c>
      <c r="BL334" s="18" t="s">
        <v>192</v>
      </c>
      <c r="BM334" s="179" t="s">
        <v>898</v>
      </c>
    </row>
    <row r="335" spans="1:65" s="13" customFormat="1" ht="22.5">
      <c r="B335" s="181"/>
      <c r="D335" s="182" t="s">
        <v>194</v>
      </c>
      <c r="E335" s="183" t="s">
        <v>1</v>
      </c>
      <c r="F335" s="184" t="s">
        <v>1450</v>
      </c>
      <c r="H335" s="183" t="s">
        <v>1</v>
      </c>
      <c r="I335" s="185"/>
      <c r="L335" s="181"/>
      <c r="M335" s="186"/>
      <c r="N335" s="187"/>
      <c r="O335" s="187"/>
      <c r="P335" s="187"/>
      <c r="Q335" s="187"/>
      <c r="R335" s="187"/>
      <c r="S335" s="187"/>
      <c r="T335" s="188"/>
      <c r="AT335" s="183" t="s">
        <v>194</v>
      </c>
      <c r="AU335" s="183" t="s">
        <v>82</v>
      </c>
      <c r="AV335" s="13" t="s">
        <v>80</v>
      </c>
      <c r="AW335" s="13" t="s">
        <v>30</v>
      </c>
      <c r="AX335" s="13" t="s">
        <v>73</v>
      </c>
      <c r="AY335" s="183" t="s">
        <v>185</v>
      </c>
    </row>
    <row r="336" spans="1:65" s="14" customFormat="1" ht="11.25">
      <c r="B336" s="189"/>
      <c r="D336" s="182" t="s">
        <v>194</v>
      </c>
      <c r="E336" s="190" t="s">
        <v>1</v>
      </c>
      <c r="F336" s="191" t="s">
        <v>80</v>
      </c>
      <c r="H336" s="192">
        <v>1</v>
      </c>
      <c r="I336" s="193"/>
      <c r="L336" s="189"/>
      <c r="M336" s="194"/>
      <c r="N336" s="195"/>
      <c r="O336" s="195"/>
      <c r="P336" s="195"/>
      <c r="Q336" s="195"/>
      <c r="R336" s="195"/>
      <c r="S336" s="195"/>
      <c r="T336" s="196"/>
      <c r="AT336" s="190" t="s">
        <v>194</v>
      </c>
      <c r="AU336" s="190" t="s">
        <v>82</v>
      </c>
      <c r="AV336" s="14" t="s">
        <v>82</v>
      </c>
      <c r="AW336" s="14" t="s">
        <v>30</v>
      </c>
      <c r="AX336" s="14" t="s">
        <v>80</v>
      </c>
      <c r="AY336" s="190" t="s">
        <v>185</v>
      </c>
    </row>
    <row r="337" spans="1:65" s="2" customFormat="1" ht="16.5" customHeight="1">
      <c r="A337" s="33"/>
      <c r="B337" s="167"/>
      <c r="C337" s="213" t="s">
        <v>561</v>
      </c>
      <c r="D337" s="213" t="s">
        <v>454</v>
      </c>
      <c r="E337" s="214" t="s">
        <v>900</v>
      </c>
      <c r="F337" s="215" t="s">
        <v>901</v>
      </c>
      <c r="G337" s="216" t="s">
        <v>514</v>
      </c>
      <c r="H337" s="217">
        <v>1.0149999999999999</v>
      </c>
      <c r="I337" s="218"/>
      <c r="J337" s="219">
        <f>ROUND(I337*H337,2)</f>
        <v>0</v>
      </c>
      <c r="K337" s="215" t="s">
        <v>1</v>
      </c>
      <c r="L337" s="220"/>
      <c r="M337" s="221" t="s">
        <v>1</v>
      </c>
      <c r="N337" s="222" t="s">
        <v>38</v>
      </c>
      <c r="O337" s="59"/>
      <c r="P337" s="177">
        <f>O337*H337</f>
        <v>0</v>
      </c>
      <c r="Q337" s="177">
        <v>4.2999999999999999E-4</v>
      </c>
      <c r="R337" s="177">
        <f>Q337*H337</f>
        <v>4.3644999999999996E-4</v>
      </c>
      <c r="S337" s="177">
        <v>0</v>
      </c>
      <c r="T337" s="178">
        <f>S337*H337</f>
        <v>0</v>
      </c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R337" s="179" t="s">
        <v>230</v>
      </c>
      <c r="AT337" s="179" t="s">
        <v>454</v>
      </c>
      <c r="AU337" s="179" t="s">
        <v>82</v>
      </c>
      <c r="AY337" s="18" t="s">
        <v>185</v>
      </c>
      <c r="BE337" s="180">
        <f>IF(N337="základní",J337,0)</f>
        <v>0</v>
      </c>
      <c r="BF337" s="180">
        <f>IF(N337="snížená",J337,0)</f>
        <v>0</v>
      </c>
      <c r="BG337" s="180">
        <f>IF(N337="zákl. přenesená",J337,0)</f>
        <v>0</v>
      </c>
      <c r="BH337" s="180">
        <f>IF(N337="sníž. přenesená",J337,0)</f>
        <v>0</v>
      </c>
      <c r="BI337" s="180">
        <f>IF(N337="nulová",J337,0)</f>
        <v>0</v>
      </c>
      <c r="BJ337" s="18" t="s">
        <v>80</v>
      </c>
      <c r="BK337" s="180">
        <f>ROUND(I337*H337,2)</f>
        <v>0</v>
      </c>
      <c r="BL337" s="18" t="s">
        <v>192</v>
      </c>
      <c r="BM337" s="179" t="s">
        <v>902</v>
      </c>
    </row>
    <row r="338" spans="1:65" s="13" customFormat="1" ht="22.5">
      <c r="B338" s="181"/>
      <c r="D338" s="182" t="s">
        <v>194</v>
      </c>
      <c r="E338" s="183" t="s">
        <v>1</v>
      </c>
      <c r="F338" s="184" t="s">
        <v>1450</v>
      </c>
      <c r="H338" s="183" t="s">
        <v>1</v>
      </c>
      <c r="I338" s="185"/>
      <c r="L338" s="181"/>
      <c r="M338" s="186"/>
      <c r="N338" s="187"/>
      <c r="O338" s="187"/>
      <c r="P338" s="187"/>
      <c r="Q338" s="187"/>
      <c r="R338" s="187"/>
      <c r="S338" s="187"/>
      <c r="T338" s="188"/>
      <c r="AT338" s="183" t="s">
        <v>194</v>
      </c>
      <c r="AU338" s="183" t="s">
        <v>82</v>
      </c>
      <c r="AV338" s="13" t="s">
        <v>80</v>
      </c>
      <c r="AW338" s="13" t="s">
        <v>30</v>
      </c>
      <c r="AX338" s="13" t="s">
        <v>73</v>
      </c>
      <c r="AY338" s="183" t="s">
        <v>185</v>
      </c>
    </row>
    <row r="339" spans="1:65" s="14" customFormat="1" ht="11.25">
      <c r="B339" s="189"/>
      <c r="D339" s="182" t="s">
        <v>194</v>
      </c>
      <c r="E339" s="190" t="s">
        <v>1</v>
      </c>
      <c r="F339" s="191" t="s">
        <v>817</v>
      </c>
      <c r="H339" s="192">
        <v>1.0149999999999999</v>
      </c>
      <c r="I339" s="193"/>
      <c r="L339" s="189"/>
      <c r="M339" s="194"/>
      <c r="N339" s="195"/>
      <c r="O339" s="195"/>
      <c r="P339" s="195"/>
      <c r="Q339" s="195"/>
      <c r="R339" s="195"/>
      <c r="S339" s="195"/>
      <c r="T339" s="196"/>
      <c r="AT339" s="190" t="s">
        <v>194</v>
      </c>
      <c r="AU339" s="190" t="s">
        <v>82</v>
      </c>
      <c r="AV339" s="14" t="s">
        <v>82</v>
      </c>
      <c r="AW339" s="14" t="s">
        <v>30</v>
      </c>
      <c r="AX339" s="14" t="s">
        <v>80</v>
      </c>
      <c r="AY339" s="190" t="s">
        <v>185</v>
      </c>
    </row>
    <row r="340" spans="1:65" s="2" customFormat="1" ht="16.5" customHeight="1">
      <c r="A340" s="33"/>
      <c r="B340" s="167"/>
      <c r="C340" s="213" t="s">
        <v>565</v>
      </c>
      <c r="D340" s="213" t="s">
        <v>454</v>
      </c>
      <c r="E340" s="214" t="s">
        <v>931</v>
      </c>
      <c r="F340" s="215" t="s">
        <v>932</v>
      </c>
      <c r="G340" s="216" t="s">
        <v>514</v>
      </c>
      <c r="H340" s="217">
        <v>2.02</v>
      </c>
      <c r="I340" s="218"/>
      <c r="J340" s="219">
        <f>ROUND(I340*H340,2)</f>
        <v>0</v>
      </c>
      <c r="K340" s="215" t="s">
        <v>1</v>
      </c>
      <c r="L340" s="220"/>
      <c r="M340" s="221" t="s">
        <v>1</v>
      </c>
      <c r="N340" s="222" t="s">
        <v>38</v>
      </c>
      <c r="O340" s="59"/>
      <c r="P340" s="177">
        <f>O340*H340</f>
        <v>0</v>
      </c>
      <c r="Q340" s="177">
        <v>1.0000000000000001E-5</v>
      </c>
      <c r="R340" s="177">
        <f>Q340*H340</f>
        <v>2.0200000000000003E-5</v>
      </c>
      <c r="S340" s="177">
        <v>0</v>
      </c>
      <c r="T340" s="178">
        <f>S340*H340</f>
        <v>0</v>
      </c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R340" s="179" t="s">
        <v>230</v>
      </c>
      <c r="AT340" s="179" t="s">
        <v>454</v>
      </c>
      <c r="AU340" s="179" t="s">
        <v>82</v>
      </c>
      <c r="AY340" s="18" t="s">
        <v>185</v>
      </c>
      <c r="BE340" s="180">
        <f>IF(N340="základní",J340,0)</f>
        <v>0</v>
      </c>
      <c r="BF340" s="180">
        <f>IF(N340="snížená",J340,0)</f>
        <v>0</v>
      </c>
      <c r="BG340" s="180">
        <f>IF(N340="zákl. přenesená",J340,0)</f>
        <v>0</v>
      </c>
      <c r="BH340" s="180">
        <f>IF(N340="sníž. přenesená",J340,0)</f>
        <v>0</v>
      </c>
      <c r="BI340" s="180">
        <f>IF(N340="nulová",J340,0)</f>
        <v>0</v>
      </c>
      <c r="BJ340" s="18" t="s">
        <v>80</v>
      </c>
      <c r="BK340" s="180">
        <f>ROUND(I340*H340,2)</f>
        <v>0</v>
      </c>
      <c r="BL340" s="18" t="s">
        <v>192</v>
      </c>
      <c r="BM340" s="179" t="s">
        <v>933</v>
      </c>
    </row>
    <row r="341" spans="1:65" s="13" customFormat="1" ht="22.5">
      <c r="B341" s="181"/>
      <c r="D341" s="182" t="s">
        <v>194</v>
      </c>
      <c r="E341" s="183" t="s">
        <v>1</v>
      </c>
      <c r="F341" s="184" t="s">
        <v>1450</v>
      </c>
      <c r="H341" s="183" t="s">
        <v>1</v>
      </c>
      <c r="I341" s="185"/>
      <c r="L341" s="181"/>
      <c r="M341" s="186"/>
      <c r="N341" s="187"/>
      <c r="O341" s="187"/>
      <c r="P341" s="187"/>
      <c r="Q341" s="187"/>
      <c r="R341" s="187"/>
      <c r="S341" s="187"/>
      <c r="T341" s="188"/>
      <c r="AT341" s="183" t="s">
        <v>194</v>
      </c>
      <c r="AU341" s="183" t="s">
        <v>82</v>
      </c>
      <c r="AV341" s="13" t="s">
        <v>80</v>
      </c>
      <c r="AW341" s="13" t="s">
        <v>30</v>
      </c>
      <c r="AX341" s="13" t="s">
        <v>73</v>
      </c>
      <c r="AY341" s="183" t="s">
        <v>185</v>
      </c>
    </row>
    <row r="342" spans="1:65" s="14" customFormat="1" ht="11.25">
      <c r="B342" s="189"/>
      <c r="D342" s="182" t="s">
        <v>194</v>
      </c>
      <c r="E342" s="190" t="s">
        <v>1</v>
      </c>
      <c r="F342" s="191" t="s">
        <v>972</v>
      </c>
      <c r="H342" s="192">
        <v>2.02</v>
      </c>
      <c r="I342" s="193"/>
      <c r="L342" s="189"/>
      <c r="M342" s="194"/>
      <c r="N342" s="195"/>
      <c r="O342" s="195"/>
      <c r="P342" s="195"/>
      <c r="Q342" s="195"/>
      <c r="R342" s="195"/>
      <c r="S342" s="195"/>
      <c r="T342" s="196"/>
      <c r="AT342" s="190" t="s">
        <v>194</v>
      </c>
      <c r="AU342" s="190" t="s">
        <v>82</v>
      </c>
      <c r="AV342" s="14" t="s">
        <v>82</v>
      </c>
      <c r="AW342" s="14" t="s">
        <v>30</v>
      </c>
      <c r="AX342" s="14" t="s">
        <v>80</v>
      </c>
      <c r="AY342" s="190" t="s">
        <v>185</v>
      </c>
    </row>
    <row r="343" spans="1:65" s="2" customFormat="1" ht="16.5" customHeight="1">
      <c r="A343" s="33"/>
      <c r="B343" s="167"/>
      <c r="C343" s="168" t="s">
        <v>570</v>
      </c>
      <c r="D343" s="168" t="s">
        <v>187</v>
      </c>
      <c r="E343" s="169" t="s">
        <v>947</v>
      </c>
      <c r="F343" s="170" t="s">
        <v>948</v>
      </c>
      <c r="G343" s="171" t="s">
        <v>514</v>
      </c>
      <c r="H343" s="172">
        <v>5</v>
      </c>
      <c r="I343" s="173"/>
      <c r="J343" s="174">
        <f>ROUND(I343*H343,2)</f>
        <v>0</v>
      </c>
      <c r="K343" s="170" t="s">
        <v>191</v>
      </c>
      <c r="L343" s="34"/>
      <c r="M343" s="175" t="s">
        <v>1</v>
      </c>
      <c r="N343" s="176" t="s">
        <v>38</v>
      </c>
      <c r="O343" s="59"/>
      <c r="P343" s="177">
        <f>O343*H343</f>
        <v>0</v>
      </c>
      <c r="Q343" s="177">
        <v>1.6199999999999999E-3</v>
      </c>
      <c r="R343" s="177">
        <f>Q343*H343</f>
        <v>8.0999999999999996E-3</v>
      </c>
      <c r="S343" s="177">
        <v>0</v>
      </c>
      <c r="T343" s="178">
        <f>S343*H343</f>
        <v>0</v>
      </c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R343" s="179" t="s">
        <v>192</v>
      </c>
      <c r="AT343" s="179" t="s">
        <v>187</v>
      </c>
      <c r="AU343" s="179" t="s">
        <v>82</v>
      </c>
      <c r="AY343" s="18" t="s">
        <v>185</v>
      </c>
      <c r="BE343" s="180">
        <f>IF(N343="základní",J343,0)</f>
        <v>0</v>
      </c>
      <c r="BF343" s="180">
        <f>IF(N343="snížená",J343,0)</f>
        <v>0</v>
      </c>
      <c r="BG343" s="180">
        <f>IF(N343="zákl. přenesená",J343,0)</f>
        <v>0</v>
      </c>
      <c r="BH343" s="180">
        <f>IF(N343="sníž. přenesená",J343,0)</f>
        <v>0</v>
      </c>
      <c r="BI343" s="180">
        <f>IF(N343="nulová",J343,0)</f>
        <v>0</v>
      </c>
      <c r="BJ343" s="18" t="s">
        <v>80</v>
      </c>
      <c r="BK343" s="180">
        <f>ROUND(I343*H343,2)</f>
        <v>0</v>
      </c>
      <c r="BL343" s="18" t="s">
        <v>192</v>
      </c>
      <c r="BM343" s="179" t="s">
        <v>949</v>
      </c>
    </row>
    <row r="344" spans="1:65" s="13" customFormat="1" ht="22.5">
      <c r="B344" s="181"/>
      <c r="D344" s="182" t="s">
        <v>194</v>
      </c>
      <c r="E344" s="183" t="s">
        <v>1</v>
      </c>
      <c r="F344" s="184" t="s">
        <v>1450</v>
      </c>
      <c r="H344" s="183" t="s">
        <v>1</v>
      </c>
      <c r="I344" s="185"/>
      <c r="L344" s="181"/>
      <c r="M344" s="186"/>
      <c r="N344" s="187"/>
      <c r="O344" s="187"/>
      <c r="P344" s="187"/>
      <c r="Q344" s="187"/>
      <c r="R344" s="187"/>
      <c r="S344" s="187"/>
      <c r="T344" s="188"/>
      <c r="AT344" s="183" t="s">
        <v>194</v>
      </c>
      <c r="AU344" s="183" t="s">
        <v>82</v>
      </c>
      <c r="AV344" s="13" t="s">
        <v>80</v>
      </c>
      <c r="AW344" s="13" t="s">
        <v>30</v>
      </c>
      <c r="AX344" s="13" t="s">
        <v>73</v>
      </c>
      <c r="AY344" s="183" t="s">
        <v>185</v>
      </c>
    </row>
    <row r="345" spans="1:65" s="14" customFormat="1" ht="11.25">
      <c r="B345" s="189"/>
      <c r="D345" s="182" t="s">
        <v>194</v>
      </c>
      <c r="E345" s="190" t="s">
        <v>1</v>
      </c>
      <c r="F345" s="191" t="s">
        <v>104</v>
      </c>
      <c r="H345" s="192">
        <v>5</v>
      </c>
      <c r="I345" s="193"/>
      <c r="L345" s="189"/>
      <c r="M345" s="194"/>
      <c r="N345" s="195"/>
      <c r="O345" s="195"/>
      <c r="P345" s="195"/>
      <c r="Q345" s="195"/>
      <c r="R345" s="195"/>
      <c r="S345" s="195"/>
      <c r="T345" s="196"/>
      <c r="AT345" s="190" t="s">
        <v>194</v>
      </c>
      <c r="AU345" s="190" t="s">
        <v>82</v>
      </c>
      <c r="AV345" s="14" t="s">
        <v>82</v>
      </c>
      <c r="AW345" s="14" t="s">
        <v>30</v>
      </c>
      <c r="AX345" s="14" t="s">
        <v>80</v>
      </c>
      <c r="AY345" s="190" t="s">
        <v>185</v>
      </c>
    </row>
    <row r="346" spans="1:65" s="2" customFormat="1" ht="16.5" customHeight="1">
      <c r="A346" s="33"/>
      <c r="B346" s="167"/>
      <c r="C346" s="213" t="s">
        <v>575</v>
      </c>
      <c r="D346" s="213" t="s">
        <v>454</v>
      </c>
      <c r="E346" s="214" t="s">
        <v>952</v>
      </c>
      <c r="F346" s="215" t="s">
        <v>953</v>
      </c>
      <c r="G346" s="216" t="s">
        <v>514</v>
      </c>
      <c r="H346" s="217">
        <v>5.05</v>
      </c>
      <c r="I346" s="218"/>
      <c r="J346" s="219">
        <f>ROUND(I346*H346,2)</f>
        <v>0</v>
      </c>
      <c r="K346" s="215" t="s">
        <v>1</v>
      </c>
      <c r="L346" s="220"/>
      <c r="M346" s="221" t="s">
        <v>1</v>
      </c>
      <c r="N346" s="222" t="s">
        <v>38</v>
      </c>
      <c r="O346" s="59"/>
      <c r="P346" s="177">
        <f>O346*H346</f>
        <v>0</v>
      </c>
      <c r="Q346" s="177">
        <v>2.1000000000000001E-2</v>
      </c>
      <c r="R346" s="177">
        <f>Q346*H346</f>
        <v>0.10605000000000001</v>
      </c>
      <c r="S346" s="177">
        <v>0</v>
      </c>
      <c r="T346" s="178">
        <f>S346*H346</f>
        <v>0</v>
      </c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R346" s="179" t="s">
        <v>230</v>
      </c>
      <c r="AT346" s="179" t="s">
        <v>454</v>
      </c>
      <c r="AU346" s="179" t="s">
        <v>82</v>
      </c>
      <c r="AY346" s="18" t="s">
        <v>185</v>
      </c>
      <c r="BE346" s="180">
        <f>IF(N346="základní",J346,0)</f>
        <v>0</v>
      </c>
      <c r="BF346" s="180">
        <f>IF(N346="snížená",J346,0)</f>
        <v>0</v>
      </c>
      <c r="BG346" s="180">
        <f>IF(N346="zákl. přenesená",J346,0)</f>
        <v>0</v>
      </c>
      <c r="BH346" s="180">
        <f>IF(N346="sníž. přenesená",J346,0)</f>
        <v>0</v>
      </c>
      <c r="BI346" s="180">
        <f>IF(N346="nulová",J346,0)</f>
        <v>0</v>
      </c>
      <c r="BJ346" s="18" t="s">
        <v>80</v>
      </c>
      <c r="BK346" s="180">
        <f>ROUND(I346*H346,2)</f>
        <v>0</v>
      </c>
      <c r="BL346" s="18" t="s">
        <v>192</v>
      </c>
      <c r="BM346" s="179" t="s">
        <v>954</v>
      </c>
    </row>
    <row r="347" spans="1:65" s="13" customFormat="1" ht="22.5">
      <c r="B347" s="181"/>
      <c r="D347" s="182" t="s">
        <v>194</v>
      </c>
      <c r="E347" s="183" t="s">
        <v>1</v>
      </c>
      <c r="F347" s="184" t="s">
        <v>1450</v>
      </c>
      <c r="H347" s="183" t="s">
        <v>1</v>
      </c>
      <c r="I347" s="185"/>
      <c r="L347" s="181"/>
      <c r="M347" s="186"/>
      <c r="N347" s="187"/>
      <c r="O347" s="187"/>
      <c r="P347" s="187"/>
      <c r="Q347" s="187"/>
      <c r="R347" s="187"/>
      <c r="S347" s="187"/>
      <c r="T347" s="188"/>
      <c r="AT347" s="183" t="s">
        <v>194</v>
      </c>
      <c r="AU347" s="183" t="s">
        <v>82</v>
      </c>
      <c r="AV347" s="13" t="s">
        <v>80</v>
      </c>
      <c r="AW347" s="13" t="s">
        <v>30</v>
      </c>
      <c r="AX347" s="13" t="s">
        <v>73</v>
      </c>
      <c r="AY347" s="183" t="s">
        <v>185</v>
      </c>
    </row>
    <row r="348" spans="1:65" s="14" customFormat="1" ht="11.25">
      <c r="B348" s="189"/>
      <c r="D348" s="182" t="s">
        <v>194</v>
      </c>
      <c r="E348" s="190" t="s">
        <v>1</v>
      </c>
      <c r="F348" s="191" t="s">
        <v>1011</v>
      </c>
      <c r="H348" s="192">
        <v>5.05</v>
      </c>
      <c r="I348" s="193"/>
      <c r="L348" s="189"/>
      <c r="M348" s="194"/>
      <c r="N348" s="195"/>
      <c r="O348" s="195"/>
      <c r="P348" s="195"/>
      <c r="Q348" s="195"/>
      <c r="R348" s="195"/>
      <c r="S348" s="195"/>
      <c r="T348" s="196"/>
      <c r="AT348" s="190" t="s">
        <v>194</v>
      </c>
      <c r="AU348" s="190" t="s">
        <v>82</v>
      </c>
      <c r="AV348" s="14" t="s">
        <v>82</v>
      </c>
      <c r="AW348" s="14" t="s">
        <v>30</v>
      </c>
      <c r="AX348" s="14" t="s">
        <v>80</v>
      </c>
      <c r="AY348" s="190" t="s">
        <v>185</v>
      </c>
    </row>
    <row r="349" spans="1:65" s="2" customFormat="1" ht="16.5" customHeight="1">
      <c r="A349" s="33"/>
      <c r="B349" s="167"/>
      <c r="C349" s="213" t="s">
        <v>579</v>
      </c>
      <c r="D349" s="213" t="s">
        <v>454</v>
      </c>
      <c r="E349" s="214" t="s">
        <v>974</v>
      </c>
      <c r="F349" s="215" t="s">
        <v>975</v>
      </c>
      <c r="G349" s="216" t="s">
        <v>514</v>
      </c>
      <c r="H349" s="217">
        <v>5</v>
      </c>
      <c r="I349" s="218"/>
      <c r="J349" s="219">
        <f>ROUND(I349*H349,2)</f>
        <v>0</v>
      </c>
      <c r="K349" s="215" t="s">
        <v>1</v>
      </c>
      <c r="L349" s="220"/>
      <c r="M349" s="221" t="s">
        <v>1</v>
      </c>
      <c r="N349" s="222" t="s">
        <v>38</v>
      </c>
      <c r="O349" s="59"/>
      <c r="P349" s="177">
        <f>O349*H349</f>
        <v>0</v>
      </c>
      <c r="Q349" s="177">
        <v>0</v>
      </c>
      <c r="R349" s="177">
        <f>Q349*H349</f>
        <v>0</v>
      </c>
      <c r="S349" s="177">
        <v>0</v>
      </c>
      <c r="T349" s="178">
        <f>S349*H349</f>
        <v>0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79" t="s">
        <v>230</v>
      </c>
      <c r="AT349" s="179" t="s">
        <v>454</v>
      </c>
      <c r="AU349" s="179" t="s">
        <v>82</v>
      </c>
      <c r="AY349" s="18" t="s">
        <v>185</v>
      </c>
      <c r="BE349" s="180">
        <f>IF(N349="základní",J349,0)</f>
        <v>0</v>
      </c>
      <c r="BF349" s="180">
        <f>IF(N349="snížená",J349,0)</f>
        <v>0</v>
      </c>
      <c r="BG349" s="180">
        <f>IF(N349="zákl. přenesená",J349,0)</f>
        <v>0</v>
      </c>
      <c r="BH349" s="180">
        <f>IF(N349="sníž. přenesená",J349,0)</f>
        <v>0</v>
      </c>
      <c r="BI349" s="180">
        <f>IF(N349="nulová",J349,0)</f>
        <v>0</v>
      </c>
      <c r="BJ349" s="18" t="s">
        <v>80</v>
      </c>
      <c r="BK349" s="180">
        <f>ROUND(I349*H349,2)</f>
        <v>0</v>
      </c>
      <c r="BL349" s="18" t="s">
        <v>192</v>
      </c>
      <c r="BM349" s="179" t="s">
        <v>976</v>
      </c>
    </row>
    <row r="350" spans="1:65" s="13" customFormat="1" ht="22.5">
      <c r="B350" s="181"/>
      <c r="D350" s="182" t="s">
        <v>194</v>
      </c>
      <c r="E350" s="183" t="s">
        <v>1</v>
      </c>
      <c r="F350" s="184" t="s">
        <v>1503</v>
      </c>
      <c r="H350" s="183" t="s">
        <v>1</v>
      </c>
      <c r="I350" s="185"/>
      <c r="L350" s="181"/>
      <c r="M350" s="186"/>
      <c r="N350" s="187"/>
      <c r="O350" s="187"/>
      <c r="P350" s="187"/>
      <c r="Q350" s="187"/>
      <c r="R350" s="187"/>
      <c r="S350" s="187"/>
      <c r="T350" s="188"/>
      <c r="AT350" s="183" t="s">
        <v>194</v>
      </c>
      <c r="AU350" s="183" t="s">
        <v>82</v>
      </c>
      <c r="AV350" s="13" t="s">
        <v>80</v>
      </c>
      <c r="AW350" s="13" t="s">
        <v>30</v>
      </c>
      <c r="AX350" s="13" t="s">
        <v>73</v>
      </c>
      <c r="AY350" s="183" t="s">
        <v>185</v>
      </c>
    </row>
    <row r="351" spans="1:65" s="14" customFormat="1" ht="11.25">
      <c r="B351" s="189"/>
      <c r="D351" s="182" t="s">
        <v>194</v>
      </c>
      <c r="E351" s="190" t="s">
        <v>1</v>
      </c>
      <c r="F351" s="191" t="s">
        <v>104</v>
      </c>
      <c r="H351" s="192">
        <v>5</v>
      </c>
      <c r="I351" s="193"/>
      <c r="L351" s="189"/>
      <c r="M351" s="194"/>
      <c r="N351" s="195"/>
      <c r="O351" s="195"/>
      <c r="P351" s="195"/>
      <c r="Q351" s="195"/>
      <c r="R351" s="195"/>
      <c r="S351" s="195"/>
      <c r="T351" s="196"/>
      <c r="AT351" s="190" t="s">
        <v>194</v>
      </c>
      <c r="AU351" s="190" t="s">
        <v>82</v>
      </c>
      <c r="AV351" s="14" t="s">
        <v>82</v>
      </c>
      <c r="AW351" s="14" t="s">
        <v>30</v>
      </c>
      <c r="AX351" s="14" t="s">
        <v>80</v>
      </c>
      <c r="AY351" s="190" t="s">
        <v>185</v>
      </c>
    </row>
    <row r="352" spans="1:65" s="2" customFormat="1" ht="16.5" customHeight="1">
      <c r="A352" s="33"/>
      <c r="B352" s="167"/>
      <c r="C352" s="168" t="s">
        <v>584</v>
      </c>
      <c r="D352" s="168" t="s">
        <v>187</v>
      </c>
      <c r="E352" s="169" t="s">
        <v>983</v>
      </c>
      <c r="F352" s="170" t="s">
        <v>984</v>
      </c>
      <c r="G352" s="171" t="s">
        <v>514</v>
      </c>
      <c r="H352" s="172">
        <v>1</v>
      </c>
      <c r="I352" s="173"/>
      <c r="J352" s="174">
        <f>ROUND(I352*H352,2)</f>
        <v>0</v>
      </c>
      <c r="K352" s="170" t="s">
        <v>191</v>
      </c>
      <c r="L352" s="34"/>
      <c r="M352" s="175" t="s">
        <v>1</v>
      </c>
      <c r="N352" s="176" t="s">
        <v>38</v>
      </c>
      <c r="O352" s="59"/>
      <c r="P352" s="177">
        <f>O352*H352</f>
        <v>0</v>
      </c>
      <c r="Q352" s="177">
        <v>3.4000000000000002E-4</v>
      </c>
      <c r="R352" s="177">
        <f>Q352*H352</f>
        <v>3.4000000000000002E-4</v>
      </c>
      <c r="S352" s="177">
        <v>0</v>
      </c>
      <c r="T352" s="178">
        <f>S352*H352</f>
        <v>0</v>
      </c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R352" s="179" t="s">
        <v>192</v>
      </c>
      <c r="AT352" s="179" t="s">
        <v>187</v>
      </c>
      <c r="AU352" s="179" t="s">
        <v>82</v>
      </c>
      <c r="AY352" s="18" t="s">
        <v>185</v>
      </c>
      <c r="BE352" s="180">
        <f>IF(N352="základní",J352,0)</f>
        <v>0</v>
      </c>
      <c r="BF352" s="180">
        <f>IF(N352="snížená",J352,0)</f>
        <v>0</v>
      </c>
      <c r="BG352" s="180">
        <f>IF(N352="zákl. přenesená",J352,0)</f>
        <v>0</v>
      </c>
      <c r="BH352" s="180">
        <f>IF(N352="sníž. přenesená",J352,0)</f>
        <v>0</v>
      </c>
      <c r="BI352" s="180">
        <f>IF(N352="nulová",J352,0)</f>
        <v>0</v>
      </c>
      <c r="BJ352" s="18" t="s">
        <v>80</v>
      </c>
      <c r="BK352" s="180">
        <f>ROUND(I352*H352,2)</f>
        <v>0</v>
      </c>
      <c r="BL352" s="18" t="s">
        <v>192</v>
      </c>
      <c r="BM352" s="179" t="s">
        <v>985</v>
      </c>
    </row>
    <row r="353" spans="1:65" s="13" customFormat="1" ht="22.5">
      <c r="B353" s="181"/>
      <c r="D353" s="182" t="s">
        <v>194</v>
      </c>
      <c r="E353" s="183" t="s">
        <v>1</v>
      </c>
      <c r="F353" s="184" t="s">
        <v>1450</v>
      </c>
      <c r="H353" s="183" t="s">
        <v>1</v>
      </c>
      <c r="I353" s="185"/>
      <c r="L353" s="181"/>
      <c r="M353" s="186"/>
      <c r="N353" s="187"/>
      <c r="O353" s="187"/>
      <c r="P353" s="187"/>
      <c r="Q353" s="187"/>
      <c r="R353" s="187"/>
      <c r="S353" s="187"/>
      <c r="T353" s="188"/>
      <c r="AT353" s="183" t="s">
        <v>194</v>
      </c>
      <c r="AU353" s="183" t="s">
        <v>82</v>
      </c>
      <c r="AV353" s="13" t="s">
        <v>80</v>
      </c>
      <c r="AW353" s="13" t="s">
        <v>30</v>
      </c>
      <c r="AX353" s="13" t="s">
        <v>73</v>
      </c>
      <c r="AY353" s="183" t="s">
        <v>185</v>
      </c>
    </row>
    <row r="354" spans="1:65" s="14" customFormat="1" ht="11.25">
      <c r="B354" s="189"/>
      <c r="D354" s="182" t="s">
        <v>194</v>
      </c>
      <c r="E354" s="190" t="s">
        <v>1</v>
      </c>
      <c r="F354" s="191" t="s">
        <v>80</v>
      </c>
      <c r="H354" s="192">
        <v>1</v>
      </c>
      <c r="I354" s="193"/>
      <c r="L354" s="189"/>
      <c r="M354" s="194"/>
      <c r="N354" s="195"/>
      <c r="O354" s="195"/>
      <c r="P354" s="195"/>
      <c r="Q354" s="195"/>
      <c r="R354" s="195"/>
      <c r="S354" s="195"/>
      <c r="T354" s="196"/>
      <c r="AT354" s="190" t="s">
        <v>194</v>
      </c>
      <c r="AU354" s="190" t="s">
        <v>82</v>
      </c>
      <c r="AV354" s="14" t="s">
        <v>82</v>
      </c>
      <c r="AW354" s="14" t="s">
        <v>30</v>
      </c>
      <c r="AX354" s="14" t="s">
        <v>80</v>
      </c>
      <c r="AY354" s="190" t="s">
        <v>185</v>
      </c>
    </row>
    <row r="355" spans="1:65" s="2" customFormat="1" ht="16.5" customHeight="1">
      <c r="A355" s="33"/>
      <c r="B355" s="167"/>
      <c r="C355" s="213" t="s">
        <v>589</v>
      </c>
      <c r="D355" s="213" t="s">
        <v>454</v>
      </c>
      <c r="E355" s="214" t="s">
        <v>987</v>
      </c>
      <c r="F355" s="215" t="s">
        <v>988</v>
      </c>
      <c r="G355" s="216" t="s">
        <v>514</v>
      </c>
      <c r="H355" s="217">
        <v>1</v>
      </c>
      <c r="I355" s="218"/>
      <c r="J355" s="219">
        <f>ROUND(I355*H355,2)</f>
        <v>0</v>
      </c>
      <c r="K355" s="215" t="s">
        <v>1</v>
      </c>
      <c r="L355" s="220"/>
      <c r="M355" s="221" t="s">
        <v>1</v>
      </c>
      <c r="N355" s="222" t="s">
        <v>38</v>
      </c>
      <c r="O355" s="59"/>
      <c r="P355" s="177">
        <f>O355*H355</f>
        <v>0</v>
      </c>
      <c r="Q355" s="177">
        <v>4.9000000000000002E-2</v>
      </c>
      <c r="R355" s="177">
        <f>Q355*H355</f>
        <v>4.9000000000000002E-2</v>
      </c>
      <c r="S355" s="177">
        <v>0</v>
      </c>
      <c r="T355" s="178">
        <f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79" t="s">
        <v>230</v>
      </c>
      <c r="AT355" s="179" t="s">
        <v>454</v>
      </c>
      <c r="AU355" s="179" t="s">
        <v>82</v>
      </c>
      <c r="AY355" s="18" t="s">
        <v>185</v>
      </c>
      <c r="BE355" s="180">
        <f>IF(N355="základní",J355,0)</f>
        <v>0</v>
      </c>
      <c r="BF355" s="180">
        <f>IF(N355="snížená",J355,0)</f>
        <v>0</v>
      </c>
      <c r="BG355" s="180">
        <f>IF(N355="zákl. přenesená",J355,0)</f>
        <v>0</v>
      </c>
      <c r="BH355" s="180">
        <f>IF(N355="sníž. přenesená",J355,0)</f>
        <v>0</v>
      </c>
      <c r="BI355" s="180">
        <f>IF(N355="nulová",J355,0)</f>
        <v>0</v>
      </c>
      <c r="BJ355" s="18" t="s">
        <v>80</v>
      </c>
      <c r="BK355" s="180">
        <f>ROUND(I355*H355,2)</f>
        <v>0</v>
      </c>
      <c r="BL355" s="18" t="s">
        <v>192</v>
      </c>
      <c r="BM355" s="179" t="s">
        <v>989</v>
      </c>
    </row>
    <row r="356" spans="1:65" s="13" customFormat="1" ht="22.5">
      <c r="B356" s="181"/>
      <c r="D356" s="182" t="s">
        <v>194</v>
      </c>
      <c r="E356" s="183" t="s">
        <v>1</v>
      </c>
      <c r="F356" s="184" t="s">
        <v>1450</v>
      </c>
      <c r="H356" s="183" t="s">
        <v>1</v>
      </c>
      <c r="I356" s="185"/>
      <c r="L356" s="181"/>
      <c r="M356" s="186"/>
      <c r="N356" s="187"/>
      <c r="O356" s="187"/>
      <c r="P356" s="187"/>
      <c r="Q356" s="187"/>
      <c r="R356" s="187"/>
      <c r="S356" s="187"/>
      <c r="T356" s="188"/>
      <c r="AT356" s="183" t="s">
        <v>194</v>
      </c>
      <c r="AU356" s="183" t="s">
        <v>82</v>
      </c>
      <c r="AV356" s="13" t="s">
        <v>80</v>
      </c>
      <c r="AW356" s="13" t="s">
        <v>30</v>
      </c>
      <c r="AX356" s="13" t="s">
        <v>73</v>
      </c>
      <c r="AY356" s="183" t="s">
        <v>185</v>
      </c>
    </row>
    <row r="357" spans="1:65" s="14" customFormat="1" ht="11.25">
      <c r="B357" s="189"/>
      <c r="D357" s="182" t="s">
        <v>194</v>
      </c>
      <c r="E357" s="190" t="s">
        <v>1</v>
      </c>
      <c r="F357" s="191" t="s">
        <v>80</v>
      </c>
      <c r="H357" s="192">
        <v>1</v>
      </c>
      <c r="I357" s="193"/>
      <c r="L357" s="189"/>
      <c r="M357" s="194"/>
      <c r="N357" s="195"/>
      <c r="O357" s="195"/>
      <c r="P357" s="195"/>
      <c r="Q357" s="195"/>
      <c r="R357" s="195"/>
      <c r="S357" s="195"/>
      <c r="T357" s="196"/>
      <c r="AT357" s="190" t="s">
        <v>194</v>
      </c>
      <c r="AU357" s="190" t="s">
        <v>82</v>
      </c>
      <c r="AV357" s="14" t="s">
        <v>82</v>
      </c>
      <c r="AW357" s="14" t="s">
        <v>30</v>
      </c>
      <c r="AX357" s="14" t="s">
        <v>80</v>
      </c>
      <c r="AY357" s="190" t="s">
        <v>185</v>
      </c>
    </row>
    <row r="358" spans="1:65" s="2" customFormat="1" ht="16.5" customHeight="1">
      <c r="A358" s="33"/>
      <c r="B358" s="167"/>
      <c r="C358" s="213" t="s">
        <v>594</v>
      </c>
      <c r="D358" s="213" t="s">
        <v>454</v>
      </c>
      <c r="E358" s="214" t="s">
        <v>1000</v>
      </c>
      <c r="F358" s="215" t="s">
        <v>1001</v>
      </c>
      <c r="G358" s="216" t="s">
        <v>514</v>
      </c>
      <c r="H358" s="217">
        <v>1</v>
      </c>
      <c r="I358" s="218"/>
      <c r="J358" s="219">
        <f>ROUND(I358*H358,2)</f>
        <v>0</v>
      </c>
      <c r="K358" s="215" t="s">
        <v>1</v>
      </c>
      <c r="L358" s="220"/>
      <c r="M358" s="221" t="s">
        <v>1</v>
      </c>
      <c r="N358" s="222" t="s">
        <v>38</v>
      </c>
      <c r="O358" s="59"/>
      <c r="P358" s="177">
        <f>O358*H358</f>
        <v>0</v>
      </c>
      <c r="Q358" s="177">
        <v>1E-3</v>
      </c>
      <c r="R358" s="177">
        <f>Q358*H358</f>
        <v>1E-3</v>
      </c>
      <c r="S358" s="177">
        <v>0</v>
      </c>
      <c r="T358" s="178">
        <f>S358*H358</f>
        <v>0</v>
      </c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R358" s="179" t="s">
        <v>230</v>
      </c>
      <c r="AT358" s="179" t="s">
        <v>454</v>
      </c>
      <c r="AU358" s="179" t="s">
        <v>82</v>
      </c>
      <c r="AY358" s="18" t="s">
        <v>185</v>
      </c>
      <c r="BE358" s="180">
        <f>IF(N358="základní",J358,0)</f>
        <v>0</v>
      </c>
      <c r="BF358" s="180">
        <f>IF(N358="snížená",J358,0)</f>
        <v>0</v>
      </c>
      <c r="BG358" s="180">
        <f>IF(N358="zákl. přenesená",J358,0)</f>
        <v>0</v>
      </c>
      <c r="BH358" s="180">
        <f>IF(N358="sníž. přenesená",J358,0)</f>
        <v>0</v>
      </c>
      <c r="BI358" s="180">
        <f>IF(N358="nulová",J358,0)</f>
        <v>0</v>
      </c>
      <c r="BJ358" s="18" t="s">
        <v>80</v>
      </c>
      <c r="BK358" s="180">
        <f>ROUND(I358*H358,2)</f>
        <v>0</v>
      </c>
      <c r="BL358" s="18" t="s">
        <v>192</v>
      </c>
      <c r="BM358" s="179" t="s">
        <v>1002</v>
      </c>
    </row>
    <row r="359" spans="1:65" s="13" customFormat="1" ht="22.5">
      <c r="B359" s="181"/>
      <c r="D359" s="182" t="s">
        <v>194</v>
      </c>
      <c r="E359" s="183" t="s">
        <v>1</v>
      </c>
      <c r="F359" s="184" t="s">
        <v>1450</v>
      </c>
      <c r="H359" s="183" t="s">
        <v>1</v>
      </c>
      <c r="I359" s="185"/>
      <c r="L359" s="181"/>
      <c r="M359" s="186"/>
      <c r="N359" s="187"/>
      <c r="O359" s="187"/>
      <c r="P359" s="187"/>
      <c r="Q359" s="187"/>
      <c r="R359" s="187"/>
      <c r="S359" s="187"/>
      <c r="T359" s="188"/>
      <c r="AT359" s="183" t="s">
        <v>194</v>
      </c>
      <c r="AU359" s="183" t="s">
        <v>82</v>
      </c>
      <c r="AV359" s="13" t="s">
        <v>80</v>
      </c>
      <c r="AW359" s="13" t="s">
        <v>30</v>
      </c>
      <c r="AX359" s="13" t="s">
        <v>73</v>
      </c>
      <c r="AY359" s="183" t="s">
        <v>185</v>
      </c>
    </row>
    <row r="360" spans="1:65" s="14" customFormat="1" ht="11.25">
      <c r="B360" s="189"/>
      <c r="D360" s="182" t="s">
        <v>194</v>
      </c>
      <c r="E360" s="190" t="s">
        <v>1</v>
      </c>
      <c r="F360" s="191" t="s">
        <v>80</v>
      </c>
      <c r="H360" s="192">
        <v>1</v>
      </c>
      <c r="I360" s="193"/>
      <c r="L360" s="189"/>
      <c r="M360" s="194"/>
      <c r="N360" s="195"/>
      <c r="O360" s="195"/>
      <c r="P360" s="195"/>
      <c r="Q360" s="195"/>
      <c r="R360" s="195"/>
      <c r="S360" s="195"/>
      <c r="T360" s="196"/>
      <c r="AT360" s="190" t="s">
        <v>194</v>
      </c>
      <c r="AU360" s="190" t="s">
        <v>82</v>
      </c>
      <c r="AV360" s="14" t="s">
        <v>82</v>
      </c>
      <c r="AW360" s="14" t="s">
        <v>30</v>
      </c>
      <c r="AX360" s="14" t="s">
        <v>80</v>
      </c>
      <c r="AY360" s="190" t="s">
        <v>185</v>
      </c>
    </row>
    <row r="361" spans="1:65" s="2" customFormat="1" ht="21.75" customHeight="1">
      <c r="A361" s="33"/>
      <c r="B361" s="167"/>
      <c r="C361" s="168" t="s">
        <v>598</v>
      </c>
      <c r="D361" s="168" t="s">
        <v>187</v>
      </c>
      <c r="E361" s="169" t="s">
        <v>1051</v>
      </c>
      <c r="F361" s="170" t="s">
        <v>1052</v>
      </c>
      <c r="G361" s="171" t="s">
        <v>514</v>
      </c>
      <c r="H361" s="172">
        <v>4</v>
      </c>
      <c r="I361" s="173"/>
      <c r="J361" s="174">
        <f>ROUND(I361*H361,2)</f>
        <v>0</v>
      </c>
      <c r="K361" s="170" t="s">
        <v>1</v>
      </c>
      <c r="L361" s="34"/>
      <c r="M361" s="175" t="s">
        <v>1</v>
      </c>
      <c r="N361" s="176" t="s">
        <v>38</v>
      </c>
      <c r="O361" s="59"/>
      <c r="P361" s="177">
        <f>O361*H361</f>
        <v>0</v>
      </c>
      <c r="Q361" s="177">
        <v>0</v>
      </c>
      <c r="R361" s="177">
        <f>Q361*H361</f>
        <v>0</v>
      </c>
      <c r="S361" s="177">
        <v>0</v>
      </c>
      <c r="T361" s="178">
        <f>S361*H361</f>
        <v>0</v>
      </c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R361" s="179" t="s">
        <v>192</v>
      </c>
      <c r="AT361" s="179" t="s">
        <v>187</v>
      </c>
      <c r="AU361" s="179" t="s">
        <v>82</v>
      </c>
      <c r="AY361" s="18" t="s">
        <v>185</v>
      </c>
      <c r="BE361" s="180">
        <f>IF(N361="základní",J361,0)</f>
        <v>0</v>
      </c>
      <c r="BF361" s="180">
        <f>IF(N361="snížená",J361,0)</f>
        <v>0</v>
      </c>
      <c r="BG361" s="180">
        <f>IF(N361="zákl. přenesená",J361,0)</f>
        <v>0</v>
      </c>
      <c r="BH361" s="180">
        <f>IF(N361="sníž. přenesená",J361,0)</f>
        <v>0</v>
      </c>
      <c r="BI361" s="180">
        <f>IF(N361="nulová",J361,0)</f>
        <v>0</v>
      </c>
      <c r="BJ361" s="18" t="s">
        <v>80</v>
      </c>
      <c r="BK361" s="180">
        <f>ROUND(I361*H361,2)</f>
        <v>0</v>
      </c>
      <c r="BL361" s="18" t="s">
        <v>192</v>
      </c>
      <c r="BM361" s="179" t="s">
        <v>1053</v>
      </c>
    </row>
    <row r="362" spans="1:65" s="13" customFormat="1" ht="22.5">
      <c r="B362" s="181"/>
      <c r="D362" s="182" t="s">
        <v>194</v>
      </c>
      <c r="E362" s="183" t="s">
        <v>1</v>
      </c>
      <c r="F362" s="184" t="s">
        <v>1450</v>
      </c>
      <c r="H362" s="183" t="s">
        <v>1</v>
      </c>
      <c r="I362" s="185"/>
      <c r="L362" s="181"/>
      <c r="M362" s="186"/>
      <c r="N362" s="187"/>
      <c r="O362" s="187"/>
      <c r="P362" s="187"/>
      <c r="Q362" s="187"/>
      <c r="R362" s="187"/>
      <c r="S362" s="187"/>
      <c r="T362" s="188"/>
      <c r="AT362" s="183" t="s">
        <v>194</v>
      </c>
      <c r="AU362" s="183" t="s">
        <v>82</v>
      </c>
      <c r="AV362" s="13" t="s">
        <v>80</v>
      </c>
      <c r="AW362" s="13" t="s">
        <v>30</v>
      </c>
      <c r="AX362" s="13" t="s">
        <v>73</v>
      </c>
      <c r="AY362" s="183" t="s">
        <v>185</v>
      </c>
    </row>
    <row r="363" spans="1:65" s="14" customFormat="1" ht="11.25">
      <c r="B363" s="189"/>
      <c r="D363" s="182" t="s">
        <v>194</v>
      </c>
      <c r="E363" s="190" t="s">
        <v>1</v>
      </c>
      <c r="F363" s="191" t="s">
        <v>192</v>
      </c>
      <c r="H363" s="192">
        <v>4</v>
      </c>
      <c r="I363" s="193"/>
      <c r="L363" s="189"/>
      <c r="M363" s="194"/>
      <c r="N363" s="195"/>
      <c r="O363" s="195"/>
      <c r="P363" s="195"/>
      <c r="Q363" s="195"/>
      <c r="R363" s="195"/>
      <c r="S363" s="195"/>
      <c r="T363" s="196"/>
      <c r="AT363" s="190" t="s">
        <v>194</v>
      </c>
      <c r="AU363" s="190" t="s">
        <v>82</v>
      </c>
      <c r="AV363" s="14" t="s">
        <v>82</v>
      </c>
      <c r="AW363" s="14" t="s">
        <v>30</v>
      </c>
      <c r="AX363" s="14" t="s">
        <v>80</v>
      </c>
      <c r="AY363" s="190" t="s">
        <v>185</v>
      </c>
    </row>
    <row r="364" spans="1:65" s="2" customFormat="1" ht="16.5" customHeight="1">
      <c r="A364" s="33"/>
      <c r="B364" s="167"/>
      <c r="C364" s="213" t="s">
        <v>602</v>
      </c>
      <c r="D364" s="213" t="s">
        <v>454</v>
      </c>
      <c r="E364" s="214" t="s">
        <v>1055</v>
      </c>
      <c r="F364" s="215" t="s">
        <v>1056</v>
      </c>
      <c r="G364" s="216" t="s">
        <v>514</v>
      </c>
      <c r="H364" s="217">
        <v>4.0599999999999996</v>
      </c>
      <c r="I364" s="218"/>
      <c r="J364" s="219">
        <f>ROUND(I364*H364,2)</f>
        <v>0</v>
      </c>
      <c r="K364" s="215" t="s">
        <v>1</v>
      </c>
      <c r="L364" s="220"/>
      <c r="M364" s="221" t="s">
        <v>1</v>
      </c>
      <c r="N364" s="222" t="s">
        <v>38</v>
      </c>
      <c r="O364" s="59"/>
      <c r="P364" s="177">
        <f>O364*H364</f>
        <v>0</v>
      </c>
      <c r="Q364" s="177">
        <v>3.8999999999999999E-4</v>
      </c>
      <c r="R364" s="177">
        <f>Q364*H364</f>
        <v>1.5833999999999998E-3</v>
      </c>
      <c r="S364" s="177">
        <v>0</v>
      </c>
      <c r="T364" s="178">
        <f>S364*H364</f>
        <v>0</v>
      </c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R364" s="179" t="s">
        <v>230</v>
      </c>
      <c r="AT364" s="179" t="s">
        <v>454</v>
      </c>
      <c r="AU364" s="179" t="s">
        <v>82</v>
      </c>
      <c r="AY364" s="18" t="s">
        <v>185</v>
      </c>
      <c r="BE364" s="180">
        <f>IF(N364="základní",J364,0)</f>
        <v>0</v>
      </c>
      <c r="BF364" s="180">
        <f>IF(N364="snížená",J364,0)</f>
        <v>0</v>
      </c>
      <c r="BG364" s="180">
        <f>IF(N364="zákl. přenesená",J364,0)</f>
        <v>0</v>
      </c>
      <c r="BH364" s="180">
        <f>IF(N364="sníž. přenesená",J364,0)</f>
        <v>0</v>
      </c>
      <c r="BI364" s="180">
        <f>IF(N364="nulová",J364,0)</f>
        <v>0</v>
      </c>
      <c r="BJ364" s="18" t="s">
        <v>80</v>
      </c>
      <c r="BK364" s="180">
        <f>ROUND(I364*H364,2)</f>
        <v>0</v>
      </c>
      <c r="BL364" s="18" t="s">
        <v>192</v>
      </c>
      <c r="BM364" s="179" t="s">
        <v>1057</v>
      </c>
    </row>
    <row r="365" spans="1:65" s="13" customFormat="1" ht="22.5">
      <c r="B365" s="181"/>
      <c r="D365" s="182" t="s">
        <v>194</v>
      </c>
      <c r="E365" s="183" t="s">
        <v>1</v>
      </c>
      <c r="F365" s="184" t="s">
        <v>1450</v>
      </c>
      <c r="H365" s="183" t="s">
        <v>1</v>
      </c>
      <c r="I365" s="185"/>
      <c r="L365" s="181"/>
      <c r="M365" s="186"/>
      <c r="N365" s="187"/>
      <c r="O365" s="187"/>
      <c r="P365" s="187"/>
      <c r="Q365" s="187"/>
      <c r="R365" s="187"/>
      <c r="S365" s="187"/>
      <c r="T365" s="188"/>
      <c r="AT365" s="183" t="s">
        <v>194</v>
      </c>
      <c r="AU365" s="183" t="s">
        <v>82</v>
      </c>
      <c r="AV365" s="13" t="s">
        <v>80</v>
      </c>
      <c r="AW365" s="13" t="s">
        <v>30</v>
      </c>
      <c r="AX365" s="13" t="s">
        <v>73</v>
      </c>
      <c r="AY365" s="183" t="s">
        <v>185</v>
      </c>
    </row>
    <row r="366" spans="1:65" s="14" customFormat="1" ht="11.25">
      <c r="B366" s="189"/>
      <c r="D366" s="182" t="s">
        <v>194</v>
      </c>
      <c r="E366" s="190" t="s">
        <v>1</v>
      </c>
      <c r="F366" s="191" t="s">
        <v>1504</v>
      </c>
      <c r="H366" s="192">
        <v>4.0599999999999996</v>
      </c>
      <c r="I366" s="193"/>
      <c r="L366" s="189"/>
      <c r="M366" s="194"/>
      <c r="N366" s="195"/>
      <c r="O366" s="195"/>
      <c r="P366" s="195"/>
      <c r="Q366" s="195"/>
      <c r="R366" s="195"/>
      <c r="S366" s="195"/>
      <c r="T366" s="196"/>
      <c r="AT366" s="190" t="s">
        <v>194</v>
      </c>
      <c r="AU366" s="190" t="s">
        <v>82</v>
      </c>
      <c r="AV366" s="14" t="s">
        <v>82</v>
      </c>
      <c r="AW366" s="14" t="s">
        <v>30</v>
      </c>
      <c r="AX366" s="14" t="s">
        <v>80</v>
      </c>
      <c r="AY366" s="190" t="s">
        <v>185</v>
      </c>
    </row>
    <row r="367" spans="1:65" s="2" customFormat="1" ht="16.5" customHeight="1">
      <c r="A367" s="33"/>
      <c r="B367" s="167"/>
      <c r="C367" s="213" t="s">
        <v>606</v>
      </c>
      <c r="D367" s="213" t="s">
        <v>454</v>
      </c>
      <c r="E367" s="214" t="s">
        <v>1060</v>
      </c>
      <c r="F367" s="215" t="s">
        <v>1061</v>
      </c>
      <c r="G367" s="216" t="s">
        <v>514</v>
      </c>
      <c r="H367" s="217">
        <v>4.0599999999999996</v>
      </c>
      <c r="I367" s="218"/>
      <c r="J367" s="219">
        <f>ROUND(I367*H367,2)</f>
        <v>0</v>
      </c>
      <c r="K367" s="215" t="s">
        <v>1</v>
      </c>
      <c r="L367" s="220"/>
      <c r="M367" s="221" t="s">
        <v>1</v>
      </c>
      <c r="N367" s="222" t="s">
        <v>38</v>
      </c>
      <c r="O367" s="59"/>
      <c r="P367" s="177">
        <f>O367*H367</f>
        <v>0</v>
      </c>
      <c r="Q367" s="177">
        <v>3.49E-3</v>
      </c>
      <c r="R367" s="177">
        <f>Q367*H367</f>
        <v>1.4169399999999999E-2</v>
      </c>
      <c r="S367" s="177">
        <v>0</v>
      </c>
      <c r="T367" s="178">
        <f>S367*H367</f>
        <v>0</v>
      </c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R367" s="179" t="s">
        <v>230</v>
      </c>
      <c r="AT367" s="179" t="s">
        <v>454</v>
      </c>
      <c r="AU367" s="179" t="s">
        <v>82</v>
      </c>
      <c r="AY367" s="18" t="s">
        <v>185</v>
      </c>
      <c r="BE367" s="180">
        <f>IF(N367="základní",J367,0)</f>
        <v>0</v>
      </c>
      <c r="BF367" s="180">
        <f>IF(N367="snížená",J367,0)</f>
        <v>0</v>
      </c>
      <c r="BG367" s="180">
        <f>IF(N367="zákl. přenesená",J367,0)</f>
        <v>0</v>
      </c>
      <c r="BH367" s="180">
        <f>IF(N367="sníž. přenesená",J367,0)</f>
        <v>0</v>
      </c>
      <c r="BI367" s="180">
        <f>IF(N367="nulová",J367,0)</f>
        <v>0</v>
      </c>
      <c r="BJ367" s="18" t="s">
        <v>80</v>
      </c>
      <c r="BK367" s="180">
        <f>ROUND(I367*H367,2)</f>
        <v>0</v>
      </c>
      <c r="BL367" s="18" t="s">
        <v>192</v>
      </c>
      <c r="BM367" s="179" t="s">
        <v>1062</v>
      </c>
    </row>
    <row r="368" spans="1:65" s="13" customFormat="1" ht="22.5">
      <c r="B368" s="181"/>
      <c r="D368" s="182" t="s">
        <v>194</v>
      </c>
      <c r="E368" s="183" t="s">
        <v>1</v>
      </c>
      <c r="F368" s="184" t="s">
        <v>1503</v>
      </c>
      <c r="H368" s="183" t="s">
        <v>1</v>
      </c>
      <c r="I368" s="185"/>
      <c r="L368" s="181"/>
      <c r="M368" s="186"/>
      <c r="N368" s="187"/>
      <c r="O368" s="187"/>
      <c r="P368" s="187"/>
      <c r="Q368" s="187"/>
      <c r="R368" s="187"/>
      <c r="S368" s="187"/>
      <c r="T368" s="188"/>
      <c r="AT368" s="183" t="s">
        <v>194</v>
      </c>
      <c r="AU368" s="183" t="s">
        <v>82</v>
      </c>
      <c r="AV368" s="13" t="s">
        <v>80</v>
      </c>
      <c r="AW368" s="13" t="s">
        <v>30</v>
      </c>
      <c r="AX368" s="13" t="s">
        <v>73</v>
      </c>
      <c r="AY368" s="183" t="s">
        <v>185</v>
      </c>
    </row>
    <row r="369" spans="1:65" s="14" customFormat="1" ht="11.25">
      <c r="B369" s="189"/>
      <c r="D369" s="182" t="s">
        <v>194</v>
      </c>
      <c r="E369" s="190" t="s">
        <v>1</v>
      </c>
      <c r="F369" s="191" t="s">
        <v>1504</v>
      </c>
      <c r="H369" s="192">
        <v>4.0599999999999996</v>
      </c>
      <c r="I369" s="193"/>
      <c r="L369" s="189"/>
      <c r="M369" s="194"/>
      <c r="N369" s="195"/>
      <c r="O369" s="195"/>
      <c r="P369" s="195"/>
      <c r="Q369" s="195"/>
      <c r="R369" s="195"/>
      <c r="S369" s="195"/>
      <c r="T369" s="196"/>
      <c r="AT369" s="190" t="s">
        <v>194</v>
      </c>
      <c r="AU369" s="190" t="s">
        <v>82</v>
      </c>
      <c r="AV369" s="14" t="s">
        <v>82</v>
      </c>
      <c r="AW369" s="14" t="s">
        <v>30</v>
      </c>
      <c r="AX369" s="14" t="s">
        <v>80</v>
      </c>
      <c r="AY369" s="190" t="s">
        <v>185</v>
      </c>
    </row>
    <row r="370" spans="1:65" s="2" customFormat="1" ht="16.5" customHeight="1">
      <c r="A370" s="33"/>
      <c r="B370" s="167"/>
      <c r="C370" s="168" t="s">
        <v>610</v>
      </c>
      <c r="D370" s="168" t="s">
        <v>187</v>
      </c>
      <c r="E370" s="169" t="s">
        <v>1080</v>
      </c>
      <c r="F370" s="170" t="s">
        <v>1081</v>
      </c>
      <c r="G370" s="171" t="s">
        <v>514</v>
      </c>
      <c r="H370" s="172">
        <v>1</v>
      </c>
      <c r="I370" s="173"/>
      <c r="J370" s="174">
        <f>ROUND(I370*H370,2)</f>
        <v>0</v>
      </c>
      <c r="K370" s="170" t="s">
        <v>191</v>
      </c>
      <c r="L370" s="34"/>
      <c r="M370" s="175" t="s">
        <v>1</v>
      </c>
      <c r="N370" s="176" t="s">
        <v>38</v>
      </c>
      <c r="O370" s="59"/>
      <c r="P370" s="177">
        <f>O370*H370</f>
        <v>0</v>
      </c>
      <c r="Q370" s="177">
        <v>0.32906000000000002</v>
      </c>
      <c r="R370" s="177">
        <f>Q370*H370</f>
        <v>0.32906000000000002</v>
      </c>
      <c r="S370" s="177">
        <v>0</v>
      </c>
      <c r="T370" s="178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79" t="s">
        <v>192</v>
      </c>
      <c r="AT370" s="179" t="s">
        <v>187</v>
      </c>
      <c r="AU370" s="179" t="s">
        <v>82</v>
      </c>
      <c r="AY370" s="18" t="s">
        <v>185</v>
      </c>
      <c r="BE370" s="180">
        <f>IF(N370="základní",J370,0)</f>
        <v>0</v>
      </c>
      <c r="BF370" s="180">
        <f>IF(N370="snížená",J370,0)</f>
        <v>0</v>
      </c>
      <c r="BG370" s="180">
        <f>IF(N370="zákl. přenesená",J370,0)</f>
        <v>0</v>
      </c>
      <c r="BH370" s="180">
        <f>IF(N370="sníž. přenesená",J370,0)</f>
        <v>0</v>
      </c>
      <c r="BI370" s="180">
        <f>IF(N370="nulová",J370,0)</f>
        <v>0</v>
      </c>
      <c r="BJ370" s="18" t="s">
        <v>80</v>
      </c>
      <c r="BK370" s="180">
        <f>ROUND(I370*H370,2)</f>
        <v>0</v>
      </c>
      <c r="BL370" s="18" t="s">
        <v>192</v>
      </c>
      <c r="BM370" s="179" t="s">
        <v>1082</v>
      </c>
    </row>
    <row r="371" spans="1:65" s="13" customFormat="1" ht="22.5">
      <c r="B371" s="181"/>
      <c r="D371" s="182" t="s">
        <v>194</v>
      </c>
      <c r="E371" s="183" t="s">
        <v>1</v>
      </c>
      <c r="F371" s="184" t="s">
        <v>1450</v>
      </c>
      <c r="H371" s="183" t="s">
        <v>1</v>
      </c>
      <c r="I371" s="185"/>
      <c r="L371" s="181"/>
      <c r="M371" s="186"/>
      <c r="N371" s="187"/>
      <c r="O371" s="187"/>
      <c r="P371" s="187"/>
      <c r="Q371" s="187"/>
      <c r="R371" s="187"/>
      <c r="S371" s="187"/>
      <c r="T371" s="188"/>
      <c r="AT371" s="183" t="s">
        <v>194</v>
      </c>
      <c r="AU371" s="183" t="s">
        <v>82</v>
      </c>
      <c r="AV371" s="13" t="s">
        <v>80</v>
      </c>
      <c r="AW371" s="13" t="s">
        <v>30</v>
      </c>
      <c r="AX371" s="13" t="s">
        <v>73</v>
      </c>
      <c r="AY371" s="183" t="s">
        <v>185</v>
      </c>
    </row>
    <row r="372" spans="1:65" s="14" customFormat="1" ht="11.25">
      <c r="B372" s="189"/>
      <c r="D372" s="182" t="s">
        <v>194</v>
      </c>
      <c r="E372" s="190" t="s">
        <v>1</v>
      </c>
      <c r="F372" s="191" t="s">
        <v>80</v>
      </c>
      <c r="H372" s="192">
        <v>1</v>
      </c>
      <c r="I372" s="193"/>
      <c r="L372" s="189"/>
      <c r="M372" s="194"/>
      <c r="N372" s="195"/>
      <c r="O372" s="195"/>
      <c r="P372" s="195"/>
      <c r="Q372" s="195"/>
      <c r="R372" s="195"/>
      <c r="S372" s="195"/>
      <c r="T372" s="196"/>
      <c r="AT372" s="190" t="s">
        <v>194</v>
      </c>
      <c r="AU372" s="190" t="s">
        <v>82</v>
      </c>
      <c r="AV372" s="14" t="s">
        <v>82</v>
      </c>
      <c r="AW372" s="14" t="s">
        <v>30</v>
      </c>
      <c r="AX372" s="14" t="s">
        <v>80</v>
      </c>
      <c r="AY372" s="190" t="s">
        <v>185</v>
      </c>
    </row>
    <row r="373" spans="1:65" s="2" customFormat="1" ht="16.5" customHeight="1">
      <c r="A373" s="33"/>
      <c r="B373" s="167"/>
      <c r="C373" s="213" t="s">
        <v>614</v>
      </c>
      <c r="D373" s="213" t="s">
        <v>454</v>
      </c>
      <c r="E373" s="214" t="s">
        <v>1084</v>
      </c>
      <c r="F373" s="215" t="s">
        <v>1085</v>
      </c>
      <c r="G373" s="216" t="s">
        <v>514</v>
      </c>
      <c r="H373" s="217">
        <v>1</v>
      </c>
      <c r="I373" s="218"/>
      <c r="J373" s="219">
        <f>ROUND(I373*H373,2)</f>
        <v>0</v>
      </c>
      <c r="K373" s="215" t="s">
        <v>191</v>
      </c>
      <c r="L373" s="220"/>
      <c r="M373" s="221" t="s">
        <v>1</v>
      </c>
      <c r="N373" s="222" t="s">
        <v>38</v>
      </c>
      <c r="O373" s="59"/>
      <c r="P373" s="177">
        <f>O373*H373</f>
        <v>0</v>
      </c>
      <c r="Q373" s="177">
        <v>2.9499999999999998E-2</v>
      </c>
      <c r="R373" s="177">
        <f>Q373*H373</f>
        <v>2.9499999999999998E-2</v>
      </c>
      <c r="S373" s="177">
        <v>0</v>
      </c>
      <c r="T373" s="178">
        <f>S373*H373</f>
        <v>0</v>
      </c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R373" s="179" t="s">
        <v>230</v>
      </c>
      <c r="AT373" s="179" t="s">
        <v>454</v>
      </c>
      <c r="AU373" s="179" t="s">
        <v>82</v>
      </c>
      <c r="AY373" s="18" t="s">
        <v>185</v>
      </c>
      <c r="BE373" s="180">
        <f>IF(N373="základní",J373,0)</f>
        <v>0</v>
      </c>
      <c r="BF373" s="180">
        <f>IF(N373="snížená",J373,0)</f>
        <v>0</v>
      </c>
      <c r="BG373" s="180">
        <f>IF(N373="zákl. přenesená",J373,0)</f>
        <v>0</v>
      </c>
      <c r="BH373" s="180">
        <f>IF(N373="sníž. přenesená",J373,0)</f>
        <v>0</v>
      </c>
      <c r="BI373" s="180">
        <f>IF(N373="nulová",J373,0)</f>
        <v>0</v>
      </c>
      <c r="BJ373" s="18" t="s">
        <v>80</v>
      </c>
      <c r="BK373" s="180">
        <f>ROUND(I373*H373,2)</f>
        <v>0</v>
      </c>
      <c r="BL373" s="18" t="s">
        <v>192</v>
      </c>
      <c r="BM373" s="179" t="s">
        <v>1086</v>
      </c>
    </row>
    <row r="374" spans="1:65" s="13" customFormat="1" ht="22.5">
      <c r="B374" s="181"/>
      <c r="D374" s="182" t="s">
        <v>194</v>
      </c>
      <c r="E374" s="183" t="s">
        <v>1</v>
      </c>
      <c r="F374" s="184" t="s">
        <v>1450</v>
      </c>
      <c r="H374" s="183" t="s">
        <v>1</v>
      </c>
      <c r="I374" s="185"/>
      <c r="L374" s="181"/>
      <c r="M374" s="186"/>
      <c r="N374" s="187"/>
      <c r="O374" s="187"/>
      <c r="P374" s="187"/>
      <c r="Q374" s="187"/>
      <c r="R374" s="187"/>
      <c r="S374" s="187"/>
      <c r="T374" s="188"/>
      <c r="AT374" s="183" t="s">
        <v>194</v>
      </c>
      <c r="AU374" s="183" t="s">
        <v>82</v>
      </c>
      <c r="AV374" s="13" t="s">
        <v>80</v>
      </c>
      <c r="AW374" s="13" t="s">
        <v>30</v>
      </c>
      <c r="AX374" s="13" t="s">
        <v>73</v>
      </c>
      <c r="AY374" s="183" t="s">
        <v>185</v>
      </c>
    </row>
    <row r="375" spans="1:65" s="14" customFormat="1" ht="11.25">
      <c r="B375" s="189"/>
      <c r="D375" s="182" t="s">
        <v>194</v>
      </c>
      <c r="E375" s="190" t="s">
        <v>1</v>
      </c>
      <c r="F375" s="191" t="s">
        <v>80</v>
      </c>
      <c r="H375" s="192">
        <v>1</v>
      </c>
      <c r="I375" s="193"/>
      <c r="L375" s="189"/>
      <c r="M375" s="194"/>
      <c r="N375" s="195"/>
      <c r="O375" s="195"/>
      <c r="P375" s="195"/>
      <c r="Q375" s="195"/>
      <c r="R375" s="195"/>
      <c r="S375" s="195"/>
      <c r="T375" s="196"/>
      <c r="AT375" s="190" t="s">
        <v>194</v>
      </c>
      <c r="AU375" s="190" t="s">
        <v>82</v>
      </c>
      <c r="AV375" s="14" t="s">
        <v>82</v>
      </c>
      <c r="AW375" s="14" t="s">
        <v>30</v>
      </c>
      <c r="AX375" s="14" t="s">
        <v>80</v>
      </c>
      <c r="AY375" s="190" t="s">
        <v>185</v>
      </c>
    </row>
    <row r="376" spans="1:65" s="2" customFormat="1" ht="16.5" customHeight="1">
      <c r="A376" s="33"/>
      <c r="B376" s="167"/>
      <c r="C376" s="213" t="s">
        <v>620</v>
      </c>
      <c r="D376" s="213" t="s">
        <v>454</v>
      </c>
      <c r="E376" s="214" t="s">
        <v>1088</v>
      </c>
      <c r="F376" s="215" t="s">
        <v>1089</v>
      </c>
      <c r="G376" s="216" t="s">
        <v>514</v>
      </c>
      <c r="H376" s="217">
        <v>1</v>
      </c>
      <c r="I376" s="218"/>
      <c r="J376" s="219">
        <f>ROUND(I376*H376,2)</f>
        <v>0</v>
      </c>
      <c r="K376" s="215" t="s">
        <v>1</v>
      </c>
      <c r="L376" s="220"/>
      <c r="M376" s="221" t="s">
        <v>1</v>
      </c>
      <c r="N376" s="222" t="s">
        <v>38</v>
      </c>
      <c r="O376" s="59"/>
      <c r="P376" s="177">
        <f>O376*H376</f>
        <v>0</v>
      </c>
      <c r="Q376" s="177">
        <v>5.0000000000000001E-3</v>
      </c>
      <c r="R376" s="177">
        <f>Q376*H376</f>
        <v>5.0000000000000001E-3</v>
      </c>
      <c r="S376" s="177">
        <v>0</v>
      </c>
      <c r="T376" s="178">
        <f>S376*H376</f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79" t="s">
        <v>230</v>
      </c>
      <c r="AT376" s="179" t="s">
        <v>454</v>
      </c>
      <c r="AU376" s="179" t="s">
        <v>82</v>
      </c>
      <c r="AY376" s="18" t="s">
        <v>185</v>
      </c>
      <c r="BE376" s="180">
        <f>IF(N376="základní",J376,0)</f>
        <v>0</v>
      </c>
      <c r="BF376" s="180">
        <f>IF(N376="snížená",J376,0)</f>
        <v>0</v>
      </c>
      <c r="BG376" s="180">
        <f>IF(N376="zákl. přenesená",J376,0)</f>
        <v>0</v>
      </c>
      <c r="BH376" s="180">
        <f>IF(N376="sníž. přenesená",J376,0)</f>
        <v>0</v>
      </c>
      <c r="BI376" s="180">
        <f>IF(N376="nulová",J376,0)</f>
        <v>0</v>
      </c>
      <c r="BJ376" s="18" t="s">
        <v>80</v>
      </c>
      <c r="BK376" s="180">
        <f>ROUND(I376*H376,2)</f>
        <v>0</v>
      </c>
      <c r="BL376" s="18" t="s">
        <v>192</v>
      </c>
      <c r="BM376" s="179" t="s">
        <v>1090</v>
      </c>
    </row>
    <row r="377" spans="1:65" s="13" customFormat="1" ht="22.5">
      <c r="B377" s="181"/>
      <c r="D377" s="182" t="s">
        <v>194</v>
      </c>
      <c r="E377" s="183" t="s">
        <v>1</v>
      </c>
      <c r="F377" s="184" t="s">
        <v>1450</v>
      </c>
      <c r="H377" s="183" t="s">
        <v>1</v>
      </c>
      <c r="I377" s="185"/>
      <c r="L377" s="181"/>
      <c r="M377" s="186"/>
      <c r="N377" s="187"/>
      <c r="O377" s="187"/>
      <c r="P377" s="187"/>
      <c r="Q377" s="187"/>
      <c r="R377" s="187"/>
      <c r="S377" s="187"/>
      <c r="T377" s="188"/>
      <c r="AT377" s="183" t="s">
        <v>194</v>
      </c>
      <c r="AU377" s="183" t="s">
        <v>82</v>
      </c>
      <c r="AV377" s="13" t="s">
        <v>80</v>
      </c>
      <c r="AW377" s="13" t="s">
        <v>30</v>
      </c>
      <c r="AX377" s="13" t="s">
        <v>73</v>
      </c>
      <c r="AY377" s="183" t="s">
        <v>185</v>
      </c>
    </row>
    <row r="378" spans="1:65" s="14" customFormat="1" ht="11.25">
      <c r="B378" s="189"/>
      <c r="D378" s="182" t="s">
        <v>194</v>
      </c>
      <c r="E378" s="190" t="s">
        <v>1</v>
      </c>
      <c r="F378" s="191" t="s">
        <v>80</v>
      </c>
      <c r="H378" s="192">
        <v>1</v>
      </c>
      <c r="I378" s="193"/>
      <c r="L378" s="189"/>
      <c r="M378" s="194"/>
      <c r="N378" s="195"/>
      <c r="O378" s="195"/>
      <c r="P378" s="195"/>
      <c r="Q378" s="195"/>
      <c r="R378" s="195"/>
      <c r="S378" s="195"/>
      <c r="T378" s="196"/>
      <c r="AT378" s="190" t="s">
        <v>194</v>
      </c>
      <c r="AU378" s="190" t="s">
        <v>82</v>
      </c>
      <c r="AV378" s="14" t="s">
        <v>82</v>
      </c>
      <c r="AW378" s="14" t="s">
        <v>30</v>
      </c>
      <c r="AX378" s="14" t="s">
        <v>80</v>
      </c>
      <c r="AY378" s="190" t="s">
        <v>185</v>
      </c>
    </row>
    <row r="379" spans="1:65" s="2" customFormat="1" ht="16.5" customHeight="1">
      <c r="A379" s="33"/>
      <c r="B379" s="167"/>
      <c r="C379" s="168" t="s">
        <v>626</v>
      </c>
      <c r="D379" s="168" t="s">
        <v>187</v>
      </c>
      <c r="E379" s="169" t="s">
        <v>1100</v>
      </c>
      <c r="F379" s="170" t="s">
        <v>1101</v>
      </c>
      <c r="G379" s="171" t="s">
        <v>514</v>
      </c>
      <c r="H379" s="172">
        <v>5</v>
      </c>
      <c r="I379" s="173"/>
      <c r="J379" s="174">
        <f>ROUND(I379*H379,2)</f>
        <v>0</v>
      </c>
      <c r="K379" s="170" t="s">
        <v>191</v>
      </c>
      <c r="L379" s="34"/>
      <c r="M379" s="175" t="s">
        <v>1</v>
      </c>
      <c r="N379" s="176" t="s">
        <v>38</v>
      </c>
      <c r="O379" s="59"/>
      <c r="P379" s="177">
        <f>O379*H379</f>
        <v>0</v>
      </c>
      <c r="Q379" s="177">
        <v>0.12303</v>
      </c>
      <c r="R379" s="177">
        <f>Q379*H379</f>
        <v>0.61514999999999997</v>
      </c>
      <c r="S379" s="177">
        <v>0</v>
      </c>
      <c r="T379" s="178">
        <f>S379*H379</f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79" t="s">
        <v>192</v>
      </c>
      <c r="AT379" s="179" t="s">
        <v>187</v>
      </c>
      <c r="AU379" s="179" t="s">
        <v>82</v>
      </c>
      <c r="AY379" s="18" t="s">
        <v>185</v>
      </c>
      <c r="BE379" s="180">
        <f>IF(N379="základní",J379,0)</f>
        <v>0</v>
      </c>
      <c r="BF379" s="180">
        <f>IF(N379="snížená",J379,0)</f>
        <v>0</v>
      </c>
      <c r="BG379" s="180">
        <f>IF(N379="zákl. přenesená",J379,0)</f>
        <v>0</v>
      </c>
      <c r="BH379" s="180">
        <f>IF(N379="sníž. přenesená",J379,0)</f>
        <v>0</v>
      </c>
      <c r="BI379" s="180">
        <f>IF(N379="nulová",J379,0)</f>
        <v>0</v>
      </c>
      <c r="BJ379" s="18" t="s">
        <v>80</v>
      </c>
      <c r="BK379" s="180">
        <f>ROUND(I379*H379,2)</f>
        <v>0</v>
      </c>
      <c r="BL379" s="18" t="s">
        <v>192</v>
      </c>
      <c r="BM379" s="179" t="s">
        <v>1102</v>
      </c>
    </row>
    <row r="380" spans="1:65" s="13" customFormat="1" ht="22.5">
      <c r="B380" s="181"/>
      <c r="D380" s="182" t="s">
        <v>194</v>
      </c>
      <c r="E380" s="183" t="s">
        <v>1</v>
      </c>
      <c r="F380" s="184" t="s">
        <v>1450</v>
      </c>
      <c r="H380" s="183" t="s">
        <v>1</v>
      </c>
      <c r="I380" s="185"/>
      <c r="L380" s="181"/>
      <c r="M380" s="186"/>
      <c r="N380" s="187"/>
      <c r="O380" s="187"/>
      <c r="P380" s="187"/>
      <c r="Q380" s="187"/>
      <c r="R380" s="187"/>
      <c r="S380" s="187"/>
      <c r="T380" s="188"/>
      <c r="AT380" s="183" t="s">
        <v>194</v>
      </c>
      <c r="AU380" s="183" t="s">
        <v>82</v>
      </c>
      <c r="AV380" s="13" t="s">
        <v>80</v>
      </c>
      <c r="AW380" s="13" t="s">
        <v>30</v>
      </c>
      <c r="AX380" s="13" t="s">
        <v>73</v>
      </c>
      <c r="AY380" s="183" t="s">
        <v>185</v>
      </c>
    </row>
    <row r="381" spans="1:65" s="14" customFormat="1" ht="11.25">
      <c r="B381" s="189"/>
      <c r="D381" s="182" t="s">
        <v>194</v>
      </c>
      <c r="E381" s="190" t="s">
        <v>1</v>
      </c>
      <c r="F381" s="191" t="s">
        <v>104</v>
      </c>
      <c r="H381" s="192">
        <v>5</v>
      </c>
      <c r="I381" s="193"/>
      <c r="L381" s="189"/>
      <c r="M381" s="194"/>
      <c r="N381" s="195"/>
      <c r="O381" s="195"/>
      <c r="P381" s="195"/>
      <c r="Q381" s="195"/>
      <c r="R381" s="195"/>
      <c r="S381" s="195"/>
      <c r="T381" s="196"/>
      <c r="AT381" s="190" t="s">
        <v>194</v>
      </c>
      <c r="AU381" s="190" t="s">
        <v>82</v>
      </c>
      <c r="AV381" s="14" t="s">
        <v>82</v>
      </c>
      <c r="AW381" s="14" t="s">
        <v>30</v>
      </c>
      <c r="AX381" s="14" t="s">
        <v>80</v>
      </c>
      <c r="AY381" s="190" t="s">
        <v>185</v>
      </c>
    </row>
    <row r="382" spans="1:65" s="2" customFormat="1" ht="16.5" customHeight="1">
      <c r="A382" s="33"/>
      <c r="B382" s="167"/>
      <c r="C382" s="213" t="s">
        <v>631</v>
      </c>
      <c r="D382" s="213" t="s">
        <v>454</v>
      </c>
      <c r="E382" s="214" t="s">
        <v>1105</v>
      </c>
      <c r="F382" s="215" t="s">
        <v>1106</v>
      </c>
      <c r="G382" s="216" t="s">
        <v>514</v>
      </c>
      <c r="H382" s="217">
        <v>5</v>
      </c>
      <c r="I382" s="218"/>
      <c r="J382" s="219">
        <f>ROUND(I382*H382,2)</f>
        <v>0</v>
      </c>
      <c r="K382" s="215" t="s">
        <v>191</v>
      </c>
      <c r="L382" s="220"/>
      <c r="M382" s="221" t="s">
        <v>1</v>
      </c>
      <c r="N382" s="222" t="s">
        <v>38</v>
      </c>
      <c r="O382" s="59"/>
      <c r="P382" s="177">
        <f>O382*H382</f>
        <v>0</v>
      </c>
      <c r="Q382" s="177">
        <v>1.3299999999999999E-2</v>
      </c>
      <c r="R382" s="177">
        <f>Q382*H382</f>
        <v>6.6500000000000004E-2</v>
      </c>
      <c r="S382" s="177">
        <v>0</v>
      </c>
      <c r="T382" s="178">
        <f>S382*H382</f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79" t="s">
        <v>230</v>
      </c>
      <c r="AT382" s="179" t="s">
        <v>454</v>
      </c>
      <c r="AU382" s="179" t="s">
        <v>82</v>
      </c>
      <c r="AY382" s="18" t="s">
        <v>185</v>
      </c>
      <c r="BE382" s="180">
        <f>IF(N382="základní",J382,0)</f>
        <v>0</v>
      </c>
      <c r="BF382" s="180">
        <f>IF(N382="snížená",J382,0)</f>
        <v>0</v>
      </c>
      <c r="BG382" s="180">
        <f>IF(N382="zákl. přenesená",J382,0)</f>
        <v>0</v>
      </c>
      <c r="BH382" s="180">
        <f>IF(N382="sníž. přenesená",J382,0)</f>
        <v>0</v>
      </c>
      <c r="BI382" s="180">
        <f>IF(N382="nulová",J382,0)</f>
        <v>0</v>
      </c>
      <c r="BJ382" s="18" t="s">
        <v>80</v>
      </c>
      <c r="BK382" s="180">
        <f>ROUND(I382*H382,2)</f>
        <v>0</v>
      </c>
      <c r="BL382" s="18" t="s">
        <v>192</v>
      </c>
      <c r="BM382" s="179" t="s">
        <v>1107</v>
      </c>
    </row>
    <row r="383" spans="1:65" s="13" customFormat="1" ht="22.5">
      <c r="B383" s="181"/>
      <c r="D383" s="182" t="s">
        <v>194</v>
      </c>
      <c r="E383" s="183" t="s">
        <v>1</v>
      </c>
      <c r="F383" s="184" t="s">
        <v>1450</v>
      </c>
      <c r="H383" s="183" t="s">
        <v>1</v>
      </c>
      <c r="I383" s="185"/>
      <c r="L383" s="181"/>
      <c r="M383" s="186"/>
      <c r="N383" s="187"/>
      <c r="O383" s="187"/>
      <c r="P383" s="187"/>
      <c r="Q383" s="187"/>
      <c r="R383" s="187"/>
      <c r="S383" s="187"/>
      <c r="T383" s="188"/>
      <c r="AT383" s="183" t="s">
        <v>194</v>
      </c>
      <c r="AU383" s="183" t="s">
        <v>82</v>
      </c>
      <c r="AV383" s="13" t="s">
        <v>80</v>
      </c>
      <c r="AW383" s="13" t="s">
        <v>30</v>
      </c>
      <c r="AX383" s="13" t="s">
        <v>73</v>
      </c>
      <c r="AY383" s="183" t="s">
        <v>185</v>
      </c>
    </row>
    <row r="384" spans="1:65" s="14" customFormat="1" ht="11.25">
      <c r="B384" s="189"/>
      <c r="D384" s="182" t="s">
        <v>194</v>
      </c>
      <c r="E384" s="190" t="s">
        <v>1</v>
      </c>
      <c r="F384" s="191" t="s">
        <v>104</v>
      </c>
      <c r="H384" s="192">
        <v>5</v>
      </c>
      <c r="I384" s="193"/>
      <c r="L384" s="189"/>
      <c r="M384" s="194"/>
      <c r="N384" s="195"/>
      <c r="O384" s="195"/>
      <c r="P384" s="195"/>
      <c r="Q384" s="195"/>
      <c r="R384" s="195"/>
      <c r="S384" s="195"/>
      <c r="T384" s="196"/>
      <c r="AT384" s="190" t="s">
        <v>194</v>
      </c>
      <c r="AU384" s="190" t="s">
        <v>82</v>
      </c>
      <c r="AV384" s="14" t="s">
        <v>82</v>
      </c>
      <c r="AW384" s="14" t="s">
        <v>30</v>
      </c>
      <c r="AX384" s="14" t="s">
        <v>80</v>
      </c>
      <c r="AY384" s="190" t="s">
        <v>185</v>
      </c>
    </row>
    <row r="385" spans="1:65" s="2" customFormat="1" ht="16.5" customHeight="1">
      <c r="A385" s="33"/>
      <c r="B385" s="167"/>
      <c r="C385" s="213" t="s">
        <v>636</v>
      </c>
      <c r="D385" s="213" t="s">
        <v>454</v>
      </c>
      <c r="E385" s="214" t="s">
        <v>1109</v>
      </c>
      <c r="F385" s="215" t="s">
        <v>1110</v>
      </c>
      <c r="G385" s="216" t="s">
        <v>514</v>
      </c>
      <c r="H385" s="217">
        <v>5</v>
      </c>
      <c r="I385" s="218"/>
      <c r="J385" s="219">
        <f>ROUND(I385*H385,2)</f>
        <v>0</v>
      </c>
      <c r="K385" s="215" t="s">
        <v>1</v>
      </c>
      <c r="L385" s="220"/>
      <c r="M385" s="221" t="s">
        <v>1</v>
      </c>
      <c r="N385" s="222" t="s">
        <v>38</v>
      </c>
      <c r="O385" s="59"/>
      <c r="P385" s="177">
        <f>O385*H385</f>
        <v>0</v>
      </c>
      <c r="Q385" s="177">
        <v>5.0000000000000001E-3</v>
      </c>
      <c r="R385" s="177">
        <f>Q385*H385</f>
        <v>2.5000000000000001E-2</v>
      </c>
      <c r="S385" s="177">
        <v>0</v>
      </c>
      <c r="T385" s="178">
        <f>S385*H385</f>
        <v>0</v>
      </c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R385" s="179" t="s">
        <v>230</v>
      </c>
      <c r="AT385" s="179" t="s">
        <v>454</v>
      </c>
      <c r="AU385" s="179" t="s">
        <v>82</v>
      </c>
      <c r="AY385" s="18" t="s">
        <v>185</v>
      </c>
      <c r="BE385" s="180">
        <f>IF(N385="základní",J385,0)</f>
        <v>0</v>
      </c>
      <c r="BF385" s="180">
        <f>IF(N385="snížená",J385,0)</f>
        <v>0</v>
      </c>
      <c r="BG385" s="180">
        <f>IF(N385="zákl. přenesená",J385,0)</f>
        <v>0</v>
      </c>
      <c r="BH385" s="180">
        <f>IF(N385="sníž. přenesená",J385,0)</f>
        <v>0</v>
      </c>
      <c r="BI385" s="180">
        <f>IF(N385="nulová",J385,0)</f>
        <v>0</v>
      </c>
      <c r="BJ385" s="18" t="s">
        <v>80</v>
      </c>
      <c r="BK385" s="180">
        <f>ROUND(I385*H385,2)</f>
        <v>0</v>
      </c>
      <c r="BL385" s="18" t="s">
        <v>192</v>
      </c>
      <c r="BM385" s="179" t="s">
        <v>1111</v>
      </c>
    </row>
    <row r="386" spans="1:65" s="13" customFormat="1" ht="22.5">
      <c r="B386" s="181"/>
      <c r="D386" s="182" t="s">
        <v>194</v>
      </c>
      <c r="E386" s="183" t="s">
        <v>1</v>
      </c>
      <c r="F386" s="184" t="s">
        <v>1450</v>
      </c>
      <c r="H386" s="183" t="s">
        <v>1</v>
      </c>
      <c r="I386" s="185"/>
      <c r="L386" s="181"/>
      <c r="M386" s="186"/>
      <c r="N386" s="187"/>
      <c r="O386" s="187"/>
      <c r="P386" s="187"/>
      <c r="Q386" s="187"/>
      <c r="R386" s="187"/>
      <c r="S386" s="187"/>
      <c r="T386" s="188"/>
      <c r="AT386" s="183" t="s">
        <v>194</v>
      </c>
      <c r="AU386" s="183" t="s">
        <v>82</v>
      </c>
      <c r="AV386" s="13" t="s">
        <v>80</v>
      </c>
      <c r="AW386" s="13" t="s">
        <v>30</v>
      </c>
      <c r="AX386" s="13" t="s">
        <v>73</v>
      </c>
      <c r="AY386" s="183" t="s">
        <v>185</v>
      </c>
    </row>
    <row r="387" spans="1:65" s="14" customFormat="1" ht="11.25">
      <c r="B387" s="189"/>
      <c r="D387" s="182" t="s">
        <v>194</v>
      </c>
      <c r="E387" s="190" t="s">
        <v>1</v>
      </c>
      <c r="F387" s="191" t="s">
        <v>104</v>
      </c>
      <c r="H387" s="192">
        <v>5</v>
      </c>
      <c r="I387" s="193"/>
      <c r="L387" s="189"/>
      <c r="M387" s="194"/>
      <c r="N387" s="195"/>
      <c r="O387" s="195"/>
      <c r="P387" s="195"/>
      <c r="Q387" s="195"/>
      <c r="R387" s="195"/>
      <c r="S387" s="195"/>
      <c r="T387" s="196"/>
      <c r="AT387" s="190" t="s">
        <v>194</v>
      </c>
      <c r="AU387" s="190" t="s">
        <v>82</v>
      </c>
      <c r="AV387" s="14" t="s">
        <v>82</v>
      </c>
      <c r="AW387" s="14" t="s">
        <v>30</v>
      </c>
      <c r="AX387" s="14" t="s">
        <v>80</v>
      </c>
      <c r="AY387" s="190" t="s">
        <v>185</v>
      </c>
    </row>
    <row r="388" spans="1:65" s="2" customFormat="1" ht="16.5" customHeight="1">
      <c r="A388" s="33"/>
      <c r="B388" s="167"/>
      <c r="C388" s="168" t="s">
        <v>641</v>
      </c>
      <c r="D388" s="168" t="s">
        <v>187</v>
      </c>
      <c r="E388" s="169" t="s">
        <v>1122</v>
      </c>
      <c r="F388" s="170" t="s">
        <v>1123</v>
      </c>
      <c r="G388" s="171" t="s">
        <v>220</v>
      </c>
      <c r="H388" s="172">
        <v>51</v>
      </c>
      <c r="I388" s="173"/>
      <c r="J388" s="174">
        <f>ROUND(I388*H388,2)</f>
        <v>0</v>
      </c>
      <c r="K388" s="170" t="s">
        <v>191</v>
      </c>
      <c r="L388" s="34"/>
      <c r="M388" s="175" t="s">
        <v>1</v>
      </c>
      <c r="N388" s="176" t="s">
        <v>38</v>
      </c>
      <c r="O388" s="59"/>
      <c r="P388" s="177">
        <f>O388*H388</f>
        <v>0</v>
      </c>
      <c r="Q388" s="177">
        <v>0</v>
      </c>
      <c r="R388" s="177">
        <f>Q388*H388</f>
        <v>0</v>
      </c>
      <c r="S388" s="177">
        <v>0</v>
      </c>
      <c r="T388" s="178">
        <f>S388*H388</f>
        <v>0</v>
      </c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R388" s="179" t="s">
        <v>192</v>
      </c>
      <c r="AT388" s="179" t="s">
        <v>187</v>
      </c>
      <c r="AU388" s="179" t="s">
        <v>82</v>
      </c>
      <c r="AY388" s="18" t="s">
        <v>185</v>
      </c>
      <c r="BE388" s="180">
        <f>IF(N388="základní",J388,0)</f>
        <v>0</v>
      </c>
      <c r="BF388" s="180">
        <f>IF(N388="snížená",J388,0)</f>
        <v>0</v>
      </c>
      <c r="BG388" s="180">
        <f>IF(N388="zákl. přenesená",J388,0)</f>
        <v>0</v>
      </c>
      <c r="BH388" s="180">
        <f>IF(N388="sníž. přenesená",J388,0)</f>
        <v>0</v>
      </c>
      <c r="BI388" s="180">
        <f>IF(N388="nulová",J388,0)</f>
        <v>0</v>
      </c>
      <c r="BJ388" s="18" t="s">
        <v>80</v>
      </c>
      <c r="BK388" s="180">
        <f>ROUND(I388*H388,2)</f>
        <v>0</v>
      </c>
      <c r="BL388" s="18" t="s">
        <v>192</v>
      </c>
      <c r="BM388" s="179" t="s">
        <v>1124</v>
      </c>
    </row>
    <row r="389" spans="1:65" s="13" customFormat="1" ht="11.25">
      <c r="B389" s="181"/>
      <c r="D389" s="182" t="s">
        <v>194</v>
      </c>
      <c r="E389" s="183" t="s">
        <v>1</v>
      </c>
      <c r="F389" s="184" t="s">
        <v>235</v>
      </c>
      <c r="H389" s="183" t="s">
        <v>1</v>
      </c>
      <c r="I389" s="185"/>
      <c r="L389" s="181"/>
      <c r="M389" s="186"/>
      <c r="N389" s="187"/>
      <c r="O389" s="187"/>
      <c r="P389" s="187"/>
      <c r="Q389" s="187"/>
      <c r="R389" s="187"/>
      <c r="S389" s="187"/>
      <c r="T389" s="188"/>
      <c r="AT389" s="183" t="s">
        <v>194</v>
      </c>
      <c r="AU389" s="183" t="s">
        <v>82</v>
      </c>
      <c r="AV389" s="13" t="s">
        <v>80</v>
      </c>
      <c r="AW389" s="13" t="s">
        <v>30</v>
      </c>
      <c r="AX389" s="13" t="s">
        <v>73</v>
      </c>
      <c r="AY389" s="183" t="s">
        <v>185</v>
      </c>
    </row>
    <row r="390" spans="1:65" s="14" customFormat="1" ht="11.25">
      <c r="B390" s="189"/>
      <c r="D390" s="182" t="s">
        <v>194</v>
      </c>
      <c r="E390" s="190" t="s">
        <v>1</v>
      </c>
      <c r="F390" s="191" t="s">
        <v>505</v>
      </c>
      <c r="H390" s="192">
        <v>51</v>
      </c>
      <c r="I390" s="193"/>
      <c r="L390" s="189"/>
      <c r="M390" s="194"/>
      <c r="N390" s="195"/>
      <c r="O390" s="195"/>
      <c r="P390" s="195"/>
      <c r="Q390" s="195"/>
      <c r="R390" s="195"/>
      <c r="S390" s="195"/>
      <c r="T390" s="196"/>
      <c r="AT390" s="190" t="s">
        <v>194</v>
      </c>
      <c r="AU390" s="190" t="s">
        <v>82</v>
      </c>
      <c r="AV390" s="14" t="s">
        <v>82</v>
      </c>
      <c r="AW390" s="14" t="s">
        <v>30</v>
      </c>
      <c r="AX390" s="14" t="s">
        <v>80</v>
      </c>
      <c r="AY390" s="190" t="s">
        <v>185</v>
      </c>
    </row>
    <row r="391" spans="1:65" s="2" customFormat="1" ht="21.75" customHeight="1">
      <c r="A391" s="33"/>
      <c r="B391" s="167"/>
      <c r="C391" s="168" t="s">
        <v>648</v>
      </c>
      <c r="D391" s="168" t="s">
        <v>187</v>
      </c>
      <c r="E391" s="169" t="s">
        <v>1132</v>
      </c>
      <c r="F391" s="170" t="s">
        <v>1133</v>
      </c>
      <c r="G391" s="171" t="s">
        <v>220</v>
      </c>
      <c r="H391" s="172">
        <v>51</v>
      </c>
      <c r="I391" s="173"/>
      <c r="J391" s="174">
        <f>ROUND(I391*H391,2)</f>
        <v>0</v>
      </c>
      <c r="K391" s="170" t="s">
        <v>1134</v>
      </c>
      <c r="L391" s="34"/>
      <c r="M391" s="175" t="s">
        <v>1</v>
      </c>
      <c r="N391" s="176" t="s">
        <v>38</v>
      </c>
      <c r="O391" s="59"/>
      <c r="P391" s="177">
        <f>O391*H391</f>
        <v>0</v>
      </c>
      <c r="Q391" s="177">
        <v>0</v>
      </c>
      <c r="R391" s="177">
        <f>Q391*H391</f>
        <v>0</v>
      </c>
      <c r="S391" s="177">
        <v>0</v>
      </c>
      <c r="T391" s="178">
        <f>S391*H391</f>
        <v>0</v>
      </c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R391" s="179" t="s">
        <v>192</v>
      </c>
      <c r="AT391" s="179" t="s">
        <v>187</v>
      </c>
      <c r="AU391" s="179" t="s">
        <v>82</v>
      </c>
      <c r="AY391" s="18" t="s">
        <v>185</v>
      </c>
      <c r="BE391" s="180">
        <f>IF(N391="základní",J391,0)</f>
        <v>0</v>
      </c>
      <c r="BF391" s="180">
        <f>IF(N391="snížená",J391,0)</f>
        <v>0</v>
      </c>
      <c r="BG391" s="180">
        <f>IF(N391="zákl. přenesená",J391,0)</f>
        <v>0</v>
      </c>
      <c r="BH391" s="180">
        <f>IF(N391="sníž. přenesená",J391,0)</f>
        <v>0</v>
      </c>
      <c r="BI391" s="180">
        <f>IF(N391="nulová",J391,0)</f>
        <v>0</v>
      </c>
      <c r="BJ391" s="18" t="s">
        <v>80</v>
      </c>
      <c r="BK391" s="180">
        <f>ROUND(I391*H391,2)</f>
        <v>0</v>
      </c>
      <c r="BL391" s="18" t="s">
        <v>192</v>
      </c>
      <c r="BM391" s="179" t="s">
        <v>1135</v>
      </c>
    </row>
    <row r="392" spans="1:65" s="13" customFormat="1" ht="11.25">
      <c r="B392" s="181"/>
      <c r="D392" s="182" t="s">
        <v>194</v>
      </c>
      <c r="E392" s="183" t="s">
        <v>1</v>
      </c>
      <c r="F392" s="184" t="s">
        <v>235</v>
      </c>
      <c r="H392" s="183" t="s">
        <v>1</v>
      </c>
      <c r="I392" s="185"/>
      <c r="L392" s="181"/>
      <c r="M392" s="186"/>
      <c r="N392" s="187"/>
      <c r="O392" s="187"/>
      <c r="P392" s="187"/>
      <c r="Q392" s="187"/>
      <c r="R392" s="187"/>
      <c r="S392" s="187"/>
      <c r="T392" s="188"/>
      <c r="AT392" s="183" t="s">
        <v>194</v>
      </c>
      <c r="AU392" s="183" t="s">
        <v>82</v>
      </c>
      <c r="AV392" s="13" t="s">
        <v>80</v>
      </c>
      <c r="AW392" s="13" t="s">
        <v>30</v>
      </c>
      <c r="AX392" s="13" t="s">
        <v>73</v>
      </c>
      <c r="AY392" s="183" t="s">
        <v>185</v>
      </c>
    </row>
    <row r="393" spans="1:65" s="14" customFormat="1" ht="11.25">
      <c r="B393" s="189"/>
      <c r="D393" s="182" t="s">
        <v>194</v>
      </c>
      <c r="E393" s="190" t="s">
        <v>1</v>
      </c>
      <c r="F393" s="191" t="s">
        <v>505</v>
      </c>
      <c r="H393" s="192">
        <v>51</v>
      </c>
      <c r="I393" s="193"/>
      <c r="L393" s="189"/>
      <c r="M393" s="194"/>
      <c r="N393" s="195"/>
      <c r="O393" s="195"/>
      <c r="P393" s="195"/>
      <c r="Q393" s="195"/>
      <c r="R393" s="195"/>
      <c r="S393" s="195"/>
      <c r="T393" s="196"/>
      <c r="AT393" s="190" t="s">
        <v>194</v>
      </c>
      <c r="AU393" s="190" t="s">
        <v>82</v>
      </c>
      <c r="AV393" s="14" t="s">
        <v>82</v>
      </c>
      <c r="AW393" s="14" t="s">
        <v>30</v>
      </c>
      <c r="AX393" s="14" t="s">
        <v>80</v>
      </c>
      <c r="AY393" s="190" t="s">
        <v>185</v>
      </c>
    </row>
    <row r="394" spans="1:65" s="2" customFormat="1" ht="21.75" customHeight="1">
      <c r="A394" s="33"/>
      <c r="B394" s="167"/>
      <c r="C394" s="168" t="s">
        <v>654</v>
      </c>
      <c r="D394" s="168" t="s">
        <v>187</v>
      </c>
      <c r="E394" s="169" t="s">
        <v>1141</v>
      </c>
      <c r="F394" s="170" t="s">
        <v>1142</v>
      </c>
      <c r="G394" s="171" t="s">
        <v>1143</v>
      </c>
      <c r="H394" s="172">
        <v>2</v>
      </c>
      <c r="I394" s="173"/>
      <c r="J394" s="174">
        <f>ROUND(I394*H394,2)</f>
        <v>0</v>
      </c>
      <c r="K394" s="170" t="s">
        <v>191</v>
      </c>
      <c r="L394" s="34"/>
      <c r="M394" s="175" t="s">
        <v>1</v>
      </c>
      <c r="N394" s="176" t="s">
        <v>38</v>
      </c>
      <c r="O394" s="59"/>
      <c r="P394" s="177">
        <f>O394*H394</f>
        <v>0</v>
      </c>
      <c r="Q394" s="177">
        <v>0.46009</v>
      </c>
      <c r="R394" s="177">
        <f>Q394*H394</f>
        <v>0.92018</v>
      </c>
      <c r="S394" s="177">
        <v>0</v>
      </c>
      <c r="T394" s="178">
        <f>S394*H394</f>
        <v>0</v>
      </c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R394" s="179" t="s">
        <v>192</v>
      </c>
      <c r="AT394" s="179" t="s">
        <v>187</v>
      </c>
      <c r="AU394" s="179" t="s">
        <v>82</v>
      </c>
      <c r="AY394" s="18" t="s">
        <v>185</v>
      </c>
      <c r="BE394" s="180">
        <f>IF(N394="základní",J394,0)</f>
        <v>0</v>
      </c>
      <c r="BF394" s="180">
        <f>IF(N394="snížená",J394,0)</f>
        <v>0</v>
      </c>
      <c r="BG394" s="180">
        <f>IF(N394="zákl. přenesená",J394,0)</f>
        <v>0</v>
      </c>
      <c r="BH394" s="180">
        <f>IF(N394="sníž. přenesená",J394,0)</f>
        <v>0</v>
      </c>
      <c r="BI394" s="180">
        <f>IF(N394="nulová",J394,0)</f>
        <v>0</v>
      </c>
      <c r="BJ394" s="18" t="s">
        <v>80</v>
      </c>
      <c r="BK394" s="180">
        <f>ROUND(I394*H394,2)</f>
        <v>0</v>
      </c>
      <c r="BL394" s="18" t="s">
        <v>192</v>
      </c>
      <c r="BM394" s="179" t="s">
        <v>1144</v>
      </c>
    </row>
    <row r="395" spans="1:65" s="13" customFormat="1" ht="11.25">
      <c r="B395" s="181"/>
      <c r="D395" s="182" t="s">
        <v>194</v>
      </c>
      <c r="E395" s="183" t="s">
        <v>1</v>
      </c>
      <c r="F395" s="184" t="s">
        <v>235</v>
      </c>
      <c r="H395" s="183" t="s">
        <v>1</v>
      </c>
      <c r="I395" s="185"/>
      <c r="L395" s="181"/>
      <c r="M395" s="186"/>
      <c r="N395" s="187"/>
      <c r="O395" s="187"/>
      <c r="P395" s="187"/>
      <c r="Q395" s="187"/>
      <c r="R395" s="187"/>
      <c r="S395" s="187"/>
      <c r="T395" s="188"/>
      <c r="AT395" s="183" t="s">
        <v>194</v>
      </c>
      <c r="AU395" s="183" t="s">
        <v>82</v>
      </c>
      <c r="AV395" s="13" t="s">
        <v>80</v>
      </c>
      <c r="AW395" s="13" t="s">
        <v>30</v>
      </c>
      <c r="AX395" s="13" t="s">
        <v>73</v>
      </c>
      <c r="AY395" s="183" t="s">
        <v>185</v>
      </c>
    </row>
    <row r="396" spans="1:65" s="14" customFormat="1" ht="11.25">
      <c r="B396" s="189"/>
      <c r="D396" s="182" t="s">
        <v>194</v>
      </c>
      <c r="E396" s="190" t="s">
        <v>1</v>
      </c>
      <c r="F396" s="191" t="s">
        <v>82</v>
      </c>
      <c r="H396" s="192">
        <v>2</v>
      </c>
      <c r="I396" s="193"/>
      <c r="L396" s="189"/>
      <c r="M396" s="194"/>
      <c r="N396" s="195"/>
      <c r="O396" s="195"/>
      <c r="P396" s="195"/>
      <c r="Q396" s="195"/>
      <c r="R396" s="195"/>
      <c r="S396" s="195"/>
      <c r="T396" s="196"/>
      <c r="AT396" s="190" t="s">
        <v>194</v>
      </c>
      <c r="AU396" s="190" t="s">
        <v>82</v>
      </c>
      <c r="AV396" s="14" t="s">
        <v>82</v>
      </c>
      <c r="AW396" s="14" t="s">
        <v>30</v>
      </c>
      <c r="AX396" s="14" t="s">
        <v>80</v>
      </c>
      <c r="AY396" s="190" t="s">
        <v>185</v>
      </c>
    </row>
    <row r="397" spans="1:65" s="2" customFormat="1" ht="16.5" customHeight="1">
      <c r="A397" s="33"/>
      <c r="B397" s="167"/>
      <c r="C397" s="168" t="s">
        <v>659</v>
      </c>
      <c r="D397" s="168" t="s">
        <v>187</v>
      </c>
      <c r="E397" s="169" t="s">
        <v>1146</v>
      </c>
      <c r="F397" s="170" t="s">
        <v>1147</v>
      </c>
      <c r="G397" s="171" t="s">
        <v>514</v>
      </c>
      <c r="H397" s="172">
        <v>2</v>
      </c>
      <c r="I397" s="173"/>
      <c r="J397" s="174">
        <f>ROUND(I397*H397,2)</f>
        <v>0</v>
      </c>
      <c r="K397" s="170" t="s">
        <v>191</v>
      </c>
      <c r="L397" s="34"/>
      <c r="M397" s="175" t="s">
        <v>1</v>
      </c>
      <c r="N397" s="176" t="s">
        <v>38</v>
      </c>
      <c r="O397" s="59"/>
      <c r="P397" s="177">
        <f>O397*H397</f>
        <v>0</v>
      </c>
      <c r="Q397" s="177">
        <v>3.1E-4</v>
      </c>
      <c r="R397" s="177">
        <f>Q397*H397</f>
        <v>6.2E-4</v>
      </c>
      <c r="S397" s="177">
        <v>0</v>
      </c>
      <c r="T397" s="178">
        <f>S397*H397</f>
        <v>0</v>
      </c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R397" s="179" t="s">
        <v>192</v>
      </c>
      <c r="AT397" s="179" t="s">
        <v>187</v>
      </c>
      <c r="AU397" s="179" t="s">
        <v>82</v>
      </c>
      <c r="AY397" s="18" t="s">
        <v>185</v>
      </c>
      <c r="BE397" s="180">
        <f>IF(N397="základní",J397,0)</f>
        <v>0</v>
      </c>
      <c r="BF397" s="180">
        <f>IF(N397="snížená",J397,0)</f>
        <v>0</v>
      </c>
      <c r="BG397" s="180">
        <f>IF(N397="zákl. přenesená",J397,0)</f>
        <v>0</v>
      </c>
      <c r="BH397" s="180">
        <f>IF(N397="sníž. přenesená",J397,0)</f>
        <v>0</v>
      </c>
      <c r="BI397" s="180">
        <f>IF(N397="nulová",J397,0)</f>
        <v>0</v>
      </c>
      <c r="BJ397" s="18" t="s">
        <v>80</v>
      </c>
      <c r="BK397" s="180">
        <f>ROUND(I397*H397,2)</f>
        <v>0</v>
      </c>
      <c r="BL397" s="18" t="s">
        <v>192</v>
      </c>
      <c r="BM397" s="179" t="s">
        <v>1148</v>
      </c>
    </row>
    <row r="398" spans="1:65" s="13" customFormat="1" ht="22.5">
      <c r="B398" s="181"/>
      <c r="D398" s="182" t="s">
        <v>194</v>
      </c>
      <c r="E398" s="183" t="s">
        <v>1</v>
      </c>
      <c r="F398" s="184" t="s">
        <v>1450</v>
      </c>
      <c r="H398" s="183" t="s">
        <v>1</v>
      </c>
      <c r="I398" s="185"/>
      <c r="L398" s="181"/>
      <c r="M398" s="186"/>
      <c r="N398" s="187"/>
      <c r="O398" s="187"/>
      <c r="P398" s="187"/>
      <c r="Q398" s="187"/>
      <c r="R398" s="187"/>
      <c r="S398" s="187"/>
      <c r="T398" s="188"/>
      <c r="AT398" s="183" t="s">
        <v>194</v>
      </c>
      <c r="AU398" s="183" t="s">
        <v>82</v>
      </c>
      <c r="AV398" s="13" t="s">
        <v>80</v>
      </c>
      <c r="AW398" s="13" t="s">
        <v>30</v>
      </c>
      <c r="AX398" s="13" t="s">
        <v>73</v>
      </c>
      <c r="AY398" s="183" t="s">
        <v>185</v>
      </c>
    </row>
    <row r="399" spans="1:65" s="14" customFormat="1" ht="11.25">
      <c r="B399" s="189"/>
      <c r="D399" s="182" t="s">
        <v>194</v>
      </c>
      <c r="E399" s="190" t="s">
        <v>1</v>
      </c>
      <c r="F399" s="191" t="s">
        <v>82</v>
      </c>
      <c r="H399" s="192">
        <v>2</v>
      </c>
      <c r="I399" s="193"/>
      <c r="L399" s="189"/>
      <c r="M399" s="194"/>
      <c r="N399" s="195"/>
      <c r="O399" s="195"/>
      <c r="P399" s="195"/>
      <c r="Q399" s="195"/>
      <c r="R399" s="195"/>
      <c r="S399" s="195"/>
      <c r="T399" s="196"/>
      <c r="AT399" s="190" t="s">
        <v>194</v>
      </c>
      <c r="AU399" s="190" t="s">
        <v>82</v>
      </c>
      <c r="AV399" s="14" t="s">
        <v>82</v>
      </c>
      <c r="AW399" s="14" t="s">
        <v>30</v>
      </c>
      <c r="AX399" s="14" t="s">
        <v>80</v>
      </c>
      <c r="AY399" s="190" t="s">
        <v>185</v>
      </c>
    </row>
    <row r="400" spans="1:65" s="2" customFormat="1" ht="21.75" customHeight="1">
      <c r="A400" s="33"/>
      <c r="B400" s="167"/>
      <c r="C400" s="168" t="s">
        <v>664</v>
      </c>
      <c r="D400" s="168" t="s">
        <v>187</v>
      </c>
      <c r="E400" s="169" t="s">
        <v>1151</v>
      </c>
      <c r="F400" s="170" t="s">
        <v>1152</v>
      </c>
      <c r="G400" s="171" t="s">
        <v>514</v>
      </c>
      <c r="H400" s="172">
        <v>4</v>
      </c>
      <c r="I400" s="173"/>
      <c r="J400" s="174">
        <f>ROUND(I400*H400,2)</f>
        <v>0</v>
      </c>
      <c r="K400" s="170" t="s">
        <v>191</v>
      </c>
      <c r="L400" s="34"/>
      <c r="M400" s="175" t="s">
        <v>1</v>
      </c>
      <c r="N400" s="176" t="s">
        <v>38</v>
      </c>
      <c r="O400" s="59"/>
      <c r="P400" s="177">
        <f>O400*H400</f>
        <v>0</v>
      </c>
      <c r="Q400" s="177">
        <v>1.6000000000000001E-4</v>
      </c>
      <c r="R400" s="177">
        <f>Q400*H400</f>
        <v>6.4000000000000005E-4</v>
      </c>
      <c r="S400" s="177">
        <v>0</v>
      </c>
      <c r="T400" s="178">
        <f>S400*H400</f>
        <v>0</v>
      </c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R400" s="179" t="s">
        <v>192</v>
      </c>
      <c r="AT400" s="179" t="s">
        <v>187</v>
      </c>
      <c r="AU400" s="179" t="s">
        <v>82</v>
      </c>
      <c r="AY400" s="18" t="s">
        <v>185</v>
      </c>
      <c r="BE400" s="180">
        <f>IF(N400="základní",J400,0)</f>
        <v>0</v>
      </c>
      <c r="BF400" s="180">
        <f>IF(N400="snížená",J400,0)</f>
        <v>0</v>
      </c>
      <c r="BG400" s="180">
        <f>IF(N400="zákl. přenesená",J400,0)</f>
        <v>0</v>
      </c>
      <c r="BH400" s="180">
        <f>IF(N400="sníž. přenesená",J400,0)</f>
        <v>0</v>
      </c>
      <c r="BI400" s="180">
        <f>IF(N400="nulová",J400,0)</f>
        <v>0</v>
      </c>
      <c r="BJ400" s="18" t="s">
        <v>80</v>
      </c>
      <c r="BK400" s="180">
        <f>ROUND(I400*H400,2)</f>
        <v>0</v>
      </c>
      <c r="BL400" s="18" t="s">
        <v>192</v>
      </c>
      <c r="BM400" s="179" t="s">
        <v>1153</v>
      </c>
    </row>
    <row r="401" spans="1:65" s="13" customFormat="1" ht="22.5">
      <c r="B401" s="181"/>
      <c r="D401" s="182" t="s">
        <v>194</v>
      </c>
      <c r="E401" s="183" t="s">
        <v>1</v>
      </c>
      <c r="F401" s="184" t="s">
        <v>1450</v>
      </c>
      <c r="H401" s="183" t="s">
        <v>1</v>
      </c>
      <c r="I401" s="185"/>
      <c r="L401" s="181"/>
      <c r="M401" s="186"/>
      <c r="N401" s="187"/>
      <c r="O401" s="187"/>
      <c r="P401" s="187"/>
      <c r="Q401" s="187"/>
      <c r="R401" s="187"/>
      <c r="S401" s="187"/>
      <c r="T401" s="188"/>
      <c r="AT401" s="183" t="s">
        <v>194</v>
      </c>
      <c r="AU401" s="183" t="s">
        <v>82</v>
      </c>
      <c r="AV401" s="13" t="s">
        <v>80</v>
      </c>
      <c r="AW401" s="13" t="s">
        <v>30</v>
      </c>
      <c r="AX401" s="13" t="s">
        <v>73</v>
      </c>
      <c r="AY401" s="183" t="s">
        <v>185</v>
      </c>
    </row>
    <row r="402" spans="1:65" s="14" customFormat="1" ht="11.25">
      <c r="B402" s="189"/>
      <c r="D402" s="182" t="s">
        <v>194</v>
      </c>
      <c r="E402" s="190" t="s">
        <v>1</v>
      </c>
      <c r="F402" s="191" t="s">
        <v>192</v>
      </c>
      <c r="H402" s="192">
        <v>4</v>
      </c>
      <c r="I402" s="193"/>
      <c r="L402" s="189"/>
      <c r="M402" s="194"/>
      <c r="N402" s="195"/>
      <c r="O402" s="195"/>
      <c r="P402" s="195"/>
      <c r="Q402" s="195"/>
      <c r="R402" s="195"/>
      <c r="S402" s="195"/>
      <c r="T402" s="196"/>
      <c r="AT402" s="190" t="s">
        <v>194</v>
      </c>
      <c r="AU402" s="190" t="s">
        <v>82</v>
      </c>
      <c r="AV402" s="14" t="s">
        <v>82</v>
      </c>
      <c r="AW402" s="14" t="s">
        <v>30</v>
      </c>
      <c r="AX402" s="14" t="s">
        <v>80</v>
      </c>
      <c r="AY402" s="190" t="s">
        <v>185</v>
      </c>
    </row>
    <row r="403" spans="1:65" s="2" customFormat="1" ht="16.5" customHeight="1">
      <c r="A403" s="33"/>
      <c r="B403" s="167"/>
      <c r="C403" s="213" t="s">
        <v>669</v>
      </c>
      <c r="D403" s="213" t="s">
        <v>454</v>
      </c>
      <c r="E403" s="214" t="s">
        <v>1155</v>
      </c>
      <c r="F403" s="215" t="s">
        <v>1156</v>
      </c>
      <c r="G403" s="216" t="s">
        <v>514</v>
      </c>
      <c r="H403" s="217">
        <v>1</v>
      </c>
      <c r="I403" s="218"/>
      <c r="J403" s="219">
        <f>ROUND(I403*H403,2)</f>
        <v>0</v>
      </c>
      <c r="K403" s="215" t="s">
        <v>1</v>
      </c>
      <c r="L403" s="220"/>
      <c r="M403" s="221" t="s">
        <v>1</v>
      </c>
      <c r="N403" s="222" t="s">
        <v>38</v>
      </c>
      <c r="O403" s="59"/>
      <c r="P403" s="177">
        <f>O403*H403</f>
        <v>0</v>
      </c>
      <c r="Q403" s="177">
        <v>2E-3</v>
      </c>
      <c r="R403" s="177">
        <f>Q403*H403</f>
        <v>2E-3</v>
      </c>
      <c r="S403" s="177">
        <v>0</v>
      </c>
      <c r="T403" s="178">
        <f>S403*H403</f>
        <v>0</v>
      </c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R403" s="179" t="s">
        <v>230</v>
      </c>
      <c r="AT403" s="179" t="s">
        <v>454</v>
      </c>
      <c r="AU403" s="179" t="s">
        <v>82</v>
      </c>
      <c r="AY403" s="18" t="s">
        <v>185</v>
      </c>
      <c r="BE403" s="180">
        <f>IF(N403="základní",J403,0)</f>
        <v>0</v>
      </c>
      <c r="BF403" s="180">
        <f>IF(N403="snížená",J403,0)</f>
        <v>0</v>
      </c>
      <c r="BG403" s="180">
        <f>IF(N403="zákl. přenesená",J403,0)</f>
        <v>0</v>
      </c>
      <c r="BH403" s="180">
        <f>IF(N403="sníž. přenesená",J403,0)</f>
        <v>0</v>
      </c>
      <c r="BI403" s="180">
        <f>IF(N403="nulová",J403,0)</f>
        <v>0</v>
      </c>
      <c r="BJ403" s="18" t="s">
        <v>80</v>
      </c>
      <c r="BK403" s="180">
        <f>ROUND(I403*H403,2)</f>
        <v>0</v>
      </c>
      <c r="BL403" s="18" t="s">
        <v>192</v>
      </c>
      <c r="BM403" s="179" t="s">
        <v>1157</v>
      </c>
    </row>
    <row r="404" spans="1:65" s="13" customFormat="1" ht="22.5">
      <c r="B404" s="181"/>
      <c r="D404" s="182" t="s">
        <v>194</v>
      </c>
      <c r="E404" s="183" t="s">
        <v>1</v>
      </c>
      <c r="F404" s="184" t="s">
        <v>1450</v>
      </c>
      <c r="H404" s="183" t="s">
        <v>1</v>
      </c>
      <c r="I404" s="185"/>
      <c r="L404" s="181"/>
      <c r="M404" s="186"/>
      <c r="N404" s="187"/>
      <c r="O404" s="187"/>
      <c r="P404" s="187"/>
      <c r="Q404" s="187"/>
      <c r="R404" s="187"/>
      <c r="S404" s="187"/>
      <c r="T404" s="188"/>
      <c r="AT404" s="183" t="s">
        <v>194</v>
      </c>
      <c r="AU404" s="183" t="s">
        <v>82</v>
      </c>
      <c r="AV404" s="13" t="s">
        <v>80</v>
      </c>
      <c r="AW404" s="13" t="s">
        <v>30</v>
      </c>
      <c r="AX404" s="13" t="s">
        <v>73</v>
      </c>
      <c r="AY404" s="183" t="s">
        <v>185</v>
      </c>
    </row>
    <row r="405" spans="1:65" s="14" customFormat="1" ht="11.25">
      <c r="B405" s="189"/>
      <c r="D405" s="182" t="s">
        <v>194</v>
      </c>
      <c r="E405" s="190" t="s">
        <v>1</v>
      </c>
      <c r="F405" s="191" t="s">
        <v>80</v>
      </c>
      <c r="H405" s="192">
        <v>1</v>
      </c>
      <c r="I405" s="193"/>
      <c r="L405" s="189"/>
      <c r="M405" s="194"/>
      <c r="N405" s="195"/>
      <c r="O405" s="195"/>
      <c r="P405" s="195"/>
      <c r="Q405" s="195"/>
      <c r="R405" s="195"/>
      <c r="S405" s="195"/>
      <c r="T405" s="196"/>
      <c r="AT405" s="190" t="s">
        <v>194</v>
      </c>
      <c r="AU405" s="190" t="s">
        <v>82</v>
      </c>
      <c r="AV405" s="14" t="s">
        <v>82</v>
      </c>
      <c r="AW405" s="14" t="s">
        <v>30</v>
      </c>
      <c r="AX405" s="14" t="s">
        <v>80</v>
      </c>
      <c r="AY405" s="190" t="s">
        <v>185</v>
      </c>
    </row>
    <row r="406" spans="1:65" s="2" customFormat="1" ht="16.5" customHeight="1">
      <c r="A406" s="33"/>
      <c r="B406" s="167"/>
      <c r="C406" s="168" t="s">
        <v>673</v>
      </c>
      <c r="D406" s="168" t="s">
        <v>187</v>
      </c>
      <c r="E406" s="169" t="s">
        <v>1159</v>
      </c>
      <c r="F406" s="170" t="s">
        <v>1160</v>
      </c>
      <c r="G406" s="171" t="s">
        <v>220</v>
      </c>
      <c r="H406" s="172">
        <v>8.4</v>
      </c>
      <c r="I406" s="173"/>
      <c r="J406" s="174">
        <f>ROUND(I406*H406,2)</f>
        <v>0</v>
      </c>
      <c r="K406" s="170" t="s">
        <v>191</v>
      </c>
      <c r="L406" s="34"/>
      <c r="M406" s="175" t="s">
        <v>1</v>
      </c>
      <c r="N406" s="176" t="s">
        <v>38</v>
      </c>
      <c r="O406" s="59"/>
      <c r="P406" s="177">
        <f>O406*H406</f>
        <v>0</v>
      </c>
      <c r="Q406" s="177">
        <v>1.2999999999999999E-4</v>
      </c>
      <c r="R406" s="177">
        <f>Q406*H406</f>
        <v>1.0919999999999999E-3</v>
      </c>
      <c r="S406" s="177">
        <v>0</v>
      </c>
      <c r="T406" s="178">
        <f>S406*H406</f>
        <v>0</v>
      </c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R406" s="179" t="s">
        <v>192</v>
      </c>
      <c r="AT406" s="179" t="s">
        <v>187</v>
      </c>
      <c r="AU406" s="179" t="s">
        <v>82</v>
      </c>
      <c r="AY406" s="18" t="s">
        <v>185</v>
      </c>
      <c r="BE406" s="180">
        <f>IF(N406="základní",J406,0)</f>
        <v>0</v>
      </c>
      <c r="BF406" s="180">
        <f>IF(N406="snížená",J406,0)</f>
        <v>0</v>
      </c>
      <c r="BG406" s="180">
        <f>IF(N406="zákl. přenesená",J406,0)</f>
        <v>0</v>
      </c>
      <c r="BH406" s="180">
        <f>IF(N406="sníž. přenesená",J406,0)</f>
        <v>0</v>
      </c>
      <c r="BI406" s="180">
        <f>IF(N406="nulová",J406,0)</f>
        <v>0</v>
      </c>
      <c r="BJ406" s="18" t="s">
        <v>80</v>
      </c>
      <c r="BK406" s="180">
        <f>ROUND(I406*H406,2)</f>
        <v>0</v>
      </c>
      <c r="BL406" s="18" t="s">
        <v>192</v>
      </c>
      <c r="BM406" s="179" t="s">
        <v>1161</v>
      </c>
    </row>
    <row r="407" spans="1:65" s="13" customFormat="1" ht="22.5">
      <c r="B407" s="181"/>
      <c r="D407" s="182" t="s">
        <v>194</v>
      </c>
      <c r="E407" s="183" t="s">
        <v>1</v>
      </c>
      <c r="F407" s="184" t="s">
        <v>1162</v>
      </c>
      <c r="H407" s="183" t="s">
        <v>1</v>
      </c>
      <c r="I407" s="185"/>
      <c r="L407" s="181"/>
      <c r="M407" s="186"/>
      <c r="N407" s="187"/>
      <c r="O407" s="187"/>
      <c r="P407" s="187"/>
      <c r="Q407" s="187"/>
      <c r="R407" s="187"/>
      <c r="S407" s="187"/>
      <c r="T407" s="188"/>
      <c r="AT407" s="183" t="s">
        <v>194</v>
      </c>
      <c r="AU407" s="183" t="s">
        <v>82</v>
      </c>
      <c r="AV407" s="13" t="s">
        <v>80</v>
      </c>
      <c r="AW407" s="13" t="s">
        <v>30</v>
      </c>
      <c r="AX407" s="13" t="s">
        <v>73</v>
      </c>
      <c r="AY407" s="183" t="s">
        <v>185</v>
      </c>
    </row>
    <row r="408" spans="1:65" s="14" customFormat="1" ht="11.25">
      <c r="B408" s="189"/>
      <c r="D408" s="182" t="s">
        <v>194</v>
      </c>
      <c r="E408" s="190" t="s">
        <v>1</v>
      </c>
      <c r="F408" s="191" t="s">
        <v>1505</v>
      </c>
      <c r="H408" s="192">
        <v>8.4</v>
      </c>
      <c r="I408" s="193"/>
      <c r="L408" s="189"/>
      <c r="M408" s="194"/>
      <c r="N408" s="195"/>
      <c r="O408" s="195"/>
      <c r="P408" s="195"/>
      <c r="Q408" s="195"/>
      <c r="R408" s="195"/>
      <c r="S408" s="195"/>
      <c r="T408" s="196"/>
      <c r="AT408" s="190" t="s">
        <v>194</v>
      </c>
      <c r="AU408" s="190" t="s">
        <v>82</v>
      </c>
      <c r="AV408" s="14" t="s">
        <v>82</v>
      </c>
      <c r="AW408" s="14" t="s">
        <v>30</v>
      </c>
      <c r="AX408" s="14" t="s">
        <v>80</v>
      </c>
      <c r="AY408" s="190" t="s">
        <v>185</v>
      </c>
    </row>
    <row r="409" spans="1:65" s="2" customFormat="1" ht="16.5" customHeight="1">
      <c r="A409" s="33"/>
      <c r="B409" s="167"/>
      <c r="C409" s="168" t="s">
        <v>677</v>
      </c>
      <c r="D409" s="168" t="s">
        <v>187</v>
      </c>
      <c r="E409" s="169" t="s">
        <v>1165</v>
      </c>
      <c r="F409" s="170" t="s">
        <v>1166</v>
      </c>
      <c r="G409" s="171" t="s">
        <v>454</v>
      </c>
      <c r="H409" s="172">
        <v>56.1</v>
      </c>
      <c r="I409" s="173"/>
      <c r="J409" s="174">
        <f>ROUND(I409*H409,2)</f>
        <v>0</v>
      </c>
      <c r="K409" s="170" t="s">
        <v>1</v>
      </c>
      <c r="L409" s="34"/>
      <c r="M409" s="175" t="s">
        <v>1</v>
      </c>
      <c r="N409" s="176" t="s">
        <v>38</v>
      </c>
      <c r="O409" s="59"/>
      <c r="P409" s="177">
        <f>O409*H409</f>
        <v>0</v>
      </c>
      <c r="Q409" s="177">
        <v>2.0000000000000002E-5</v>
      </c>
      <c r="R409" s="177">
        <f>Q409*H409</f>
        <v>1.1220000000000002E-3</v>
      </c>
      <c r="S409" s="177">
        <v>0</v>
      </c>
      <c r="T409" s="178">
        <f>S409*H409</f>
        <v>0</v>
      </c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R409" s="179" t="s">
        <v>192</v>
      </c>
      <c r="AT409" s="179" t="s">
        <v>187</v>
      </c>
      <c r="AU409" s="179" t="s">
        <v>82</v>
      </c>
      <c r="AY409" s="18" t="s">
        <v>185</v>
      </c>
      <c r="BE409" s="180">
        <f>IF(N409="základní",J409,0)</f>
        <v>0</v>
      </c>
      <c r="BF409" s="180">
        <f>IF(N409="snížená",J409,0)</f>
        <v>0</v>
      </c>
      <c r="BG409" s="180">
        <f>IF(N409="zákl. přenesená",J409,0)</f>
        <v>0</v>
      </c>
      <c r="BH409" s="180">
        <f>IF(N409="sníž. přenesená",J409,0)</f>
        <v>0</v>
      </c>
      <c r="BI409" s="180">
        <f>IF(N409="nulová",J409,0)</f>
        <v>0</v>
      </c>
      <c r="BJ409" s="18" t="s">
        <v>80</v>
      </c>
      <c r="BK409" s="180">
        <f>ROUND(I409*H409,2)</f>
        <v>0</v>
      </c>
      <c r="BL409" s="18" t="s">
        <v>192</v>
      </c>
      <c r="BM409" s="179" t="s">
        <v>1167</v>
      </c>
    </row>
    <row r="410" spans="1:65" s="13" customFormat="1" ht="22.5">
      <c r="B410" s="181"/>
      <c r="D410" s="182" t="s">
        <v>194</v>
      </c>
      <c r="E410" s="183" t="s">
        <v>1</v>
      </c>
      <c r="F410" s="184" t="s">
        <v>1162</v>
      </c>
      <c r="H410" s="183" t="s">
        <v>1</v>
      </c>
      <c r="I410" s="185"/>
      <c r="L410" s="181"/>
      <c r="M410" s="186"/>
      <c r="N410" s="187"/>
      <c r="O410" s="187"/>
      <c r="P410" s="187"/>
      <c r="Q410" s="187"/>
      <c r="R410" s="187"/>
      <c r="S410" s="187"/>
      <c r="T410" s="188"/>
      <c r="AT410" s="183" t="s">
        <v>194</v>
      </c>
      <c r="AU410" s="183" t="s">
        <v>82</v>
      </c>
      <c r="AV410" s="13" t="s">
        <v>80</v>
      </c>
      <c r="AW410" s="13" t="s">
        <v>30</v>
      </c>
      <c r="AX410" s="13" t="s">
        <v>73</v>
      </c>
      <c r="AY410" s="183" t="s">
        <v>185</v>
      </c>
    </row>
    <row r="411" spans="1:65" s="14" customFormat="1" ht="11.25">
      <c r="B411" s="189"/>
      <c r="D411" s="182" t="s">
        <v>194</v>
      </c>
      <c r="E411" s="190" t="s">
        <v>1</v>
      </c>
      <c r="F411" s="191" t="s">
        <v>1506</v>
      </c>
      <c r="H411" s="192">
        <v>56.1</v>
      </c>
      <c r="I411" s="193"/>
      <c r="L411" s="189"/>
      <c r="M411" s="194"/>
      <c r="N411" s="195"/>
      <c r="O411" s="195"/>
      <c r="P411" s="195"/>
      <c r="Q411" s="195"/>
      <c r="R411" s="195"/>
      <c r="S411" s="195"/>
      <c r="T411" s="196"/>
      <c r="AT411" s="190" t="s">
        <v>194</v>
      </c>
      <c r="AU411" s="190" t="s">
        <v>82</v>
      </c>
      <c r="AV411" s="14" t="s">
        <v>82</v>
      </c>
      <c r="AW411" s="14" t="s">
        <v>30</v>
      </c>
      <c r="AX411" s="14" t="s">
        <v>80</v>
      </c>
      <c r="AY411" s="190" t="s">
        <v>185</v>
      </c>
    </row>
    <row r="412" spans="1:65" s="2" customFormat="1" ht="16.5" customHeight="1">
      <c r="A412" s="33"/>
      <c r="B412" s="167"/>
      <c r="C412" s="213" t="s">
        <v>682</v>
      </c>
      <c r="D412" s="213" t="s">
        <v>454</v>
      </c>
      <c r="E412" s="214" t="s">
        <v>1170</v>
      </c>
      <c r="F412" s="215" t="s">
        <v>1171</v>
      </c>
      <c r="G412" s="216" t="s">
        <v>454</v>
      </c>
      <c r="H412" s="217">
        <v>57.63</v>
      </c>
      <c r="I412" s="218"/>
      <c r="J412" s="219">
        <f>ROUND(I412*H412,2)</f>
        <v>0</v>
      </c>
      <c r="K412" s="215" t="s">
        <v>1</v>
      </c>
      <c r="L412" s="220"/>
      <c r="M412" s="221" t="s">
        <v>1</v>
      </c>
      <c r="N412" s="222" t="s">
        <v>38</v>
      </c>
      <c r="O412" s="59"/>
      <c r="P412" s="177">
        <f>O412*H412</f>
        <v>0</v>
      </c>
      <c r="Q412" s="177">
        <v>2.4000000000000001E-4</v>
      </c>
      <c r="R412" s="177">
        <f>Q412*H412</f>
        <v>1.3831200000000002E-2</v>
      </c>
      <c r="S412" s="177">
        <v>0</v>
      </c>
      <c r="T412" s="178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79" t="s">
        <v>230</v>
      </c>
      <c r="AT412" s="179" t="s">
        <v>454</v>
      </c>
      <c r="AU412" s="179" t="s">
        <v>82</v>
      </c>
      <c r="AY412" s="18" t="s">
        <v>185</v>
      </c>
      <c r="BE412" s="180">
        <f>IF(N412="základní",J412,0)</f>
        <v>0</v>
      </c>
      <c r="BF412" s="180">
        <f>IF(N412="snížená",J412,0)</f>
        <v>0</v>
      </c>
      <c r="BG412" s="180">
        <f>IF(N412="zákl. přenesená",J412,0)</f>
        <v>0</v>
      </c>
      <c r="BH412" s="180">
        <f>IF(N412="sníž. přenesená",J412,0)</f>
        <v>0</v>
      </c>
      <c r="BI412" s="180">
        <f>IF(N412="nulová",J412,0)</f>
        <v>0</v>
      </c>
      <c r="BJ412" s="18" t="s">
        <v>80</v>
      </c>
      <c r="BK412" s="180">
        <f>ROUND(I412*H412,2)</f>
        <v>0</v>
      </c>
      <c r="BL412" s="18" t="s">
        <v>192</v>
      </c>
      <c r="BM412" s="179" t="s">
        <v>1172</v>
      </c>
    </row>
    <row r="413" spans="1:65" s="13" customFormat="1" ht="22.5">
      <c r="B413" s="181"/>
      <c r="D413" s="182" t="s">
        <v>194</v>
      </c>
      <c r="E413" s="183" t="s">
        <v>1</v>
      </c>
      <c r="F413" s="184" t="s">
        <v>1162</v>
      </c>
      <c r="H413" s="183" t="s">
        <v>1</v>
      </c>
      <c r="I413" s="185"/>
      <c r="L413" s="181"/>
      <c r="M413" s="186"/>
      <c r="N413" s="187"/>
      <c r="O413" s="187"/>
      <c r="P413" s="187"/>
      <c r="Q413" s="187"/>
      <c r="R413" s="187"/>
      <c r="S413" s="187"/>
      <c r="T413" s="188"/>
      <c r="AT413" s="183" t="s">
        <v>194</v>
      </c>
      <c r="AU413" s="183" t="s">
        <v>82</v>
      </c>
      <c r="AV413" s="13" t="s">
        <v>80</v>
      </c>
      <c r="AW413" s="13" t="s">
        <v>30</v>
      </c>
      <c r="AX413" s="13" t="s">
        <v>73</v>
      </c>
      <c r="AY413" s="183" t="s">
        <v>185</v>
      </c>
    </row>
    <row r="414" spans="1:65" s="14" customFormat="1" ht="11.25">
      <c r="B414" s="189"/>
      <c r="D414" s="182" t="s">
        <v>194</v>
      </c>
      <c r="E414" s="190" t="s">
        <v>1</v>
      </c>
      <c r="F414" s="191" t="s">
        <v>1507</v>
      </c>
      <c r="H414" s="192">
        <v>57.63</v>
      </c>
      <c r="I414" s="193"/>
      <c r="L414" s="189"/>
      <c r="M414" s="194"/>
      <c r="N414" s="195"/>
      <c r="O414" s="195"/>
      <c r="P414" s="195"/>
      <c r="Q414" s="195"/>
      <c r="R414" s="195"/>
      <c r="S414" s="195"/>
      <c r="T414" s="196"/>
      <c r="AT414" s="190" t="s">
        <v>194</v>
      </c>
      <c r="AU414" s="190" t="s">
        <v>82</v>
      </c>
      <c r="AV414" s="14" t="s">
        <v>82</v>
      </c>
      <c r="AW414" s="14" t="s">
        <v>30</v>
      </c>
      <c r="AX414" s="14" t="s">
        <v>80</v>
      </c>
      <c r="AY414" s="190" t="s">
        <v>185</v>
      </c>
    </row>
    <row r="415" spans="1:65" s="2" customFormat="1" ht="21.75" customHeight="1">
      <c r="A415" s="33"/>
      <c r="B415" s="167"/>
      <c r="C415" s="168" t="s">
        <v>688</v>
      </c>
      <c r="D415" s="168" t="s">
        <v>187</v>
      </c>
      <c r="E415" s="169" t="s">
        <v>1175</v>
      </c>
      <c r="F415" s="170" t="s">
        <v>1176</v>
      </c>
      <c r="G415" s="171" t="s">
        <v>514</v>
      </c>
      <c r="H415" s="172">
        <v>1</v>
      </c>
      <c r="I415" s="173"/>
      <c r="J415" s="174">
        <f>ROUND(I415*H415,2)</f>
        <v>0</v>
      </c>
      <c r="K415" s="170" t="s">
        <v>191</v>
      </c>
      <c r="L415" s="34"/>
      <c r="M415" s="175" t="s">
        <v>1</v>
      </c>
      <c r="N415" s="176" t="s">
        <v>38</v>
      </c>
      <c r="O415" s="59"/>
      <c r="P415" s="177">
        <f>O415*H415</f>
        <v>0</v>
      </c>
      <c r="Q415" s="177">
        <v>9.1800000000000007E-3</v>
      </c>
      <c r="R415" s="177">
        <f>Q415*H415</f>
        <v>9.1800000000000007E-3</v>
      </c>
      <c r="S415" s="177">
        <v>0</v>
      </c>
      <c r="T415" s="178">
        <f>S415*H415</f>
        <v>0</v>
      </c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R415" s="179" t="s">
        <v>192</v>
      </c>
      <c r="AT415" s="179" t="s">
        <v>187</v>
      </c>
      <c r="AU415" s="179" t="s">
        <v>82</v>
      </c>
      <c r="AY415" s="18" t="s">
        <v>185</v>
      </c>
      <c r="BE415" s="180">
        <f>IF(N415="základní",J415,0)</f>
        <v>0</v>
      </c>
      <c r="BF415" s="180">
        <f>IF(N415="snížená",J415,0)</f>
        <v>0</v>
      </c>
      <c r="BG415" s="180">
        <f>IF(N415="zákl. přenesená",J415,0)</f>
        <v>0</v>
      </c>
      <c r="BH415" s="180">
        <f>IF(N415="sníž. přenesená",J415,0)</f>
        <v>0</v>
      </c>
      <c r="BI415" s="180">
        <f>IF(N415="nulová",J415,0)</f>
        <v>0</v>
      </c>
      <c r="BJ415" s="18" t="s">
        <v>80</v>
      </c>
      <c r="BK415" s="180">
        <f>ROUND(I415*H415,2)</f>
        <v>0</v>
      </c>
      <c r="BL415" s="18" t="s">
        <v>192</v>
      </c>
      <c r="BM415" s="179" t="s">
        <v>1177</v>
      </c>
    </row>
    <row r="416" spans="1:65" s="13" customFormat="1" ht="22.5">
      <c r="B416" s="181"/>
      <c r="D416" s="182" t="s">
        <v>194</v>
      </c>
      <c r="E416" s="183" t="s">
        <v>1</v>
      </c>
      <c r="F416" s="184" t="s">
        <v>1450</v>
      </c>
      <c r="H416" s="183" t="s">
        <v>1</v>
      </c>
      <c r="I416" s="185"/>
      <c r="L416" s="181"/>
      <c r="M416" s="186"/>
      <c r="N416" s="187"/>
      <c r="O416" s="187"/>
      <c r="P416" s="187"/>
      <c r="Q416" s="187"/>
      <c r="R416" s="187"/>
      <c r="S416" s="187"/>
      <c r="T416" s="188"/>
      <c r="AT416" s="183" t="s">
        <v>194</v>
      </c>
      <c r="AU416" s="183" t="s">
        <v>82</v>
      </c>
      <c r="AV416" s="13" t="s">
        <v>80</v>
      </c>
      <c r="AW416" s="13" t="s">
        <v>30</v>
      </c>
      <c r="AX416" s="13" t="s">
        <v>73</v>
      </c>
      <c r="AY416" s="183" t="s">
        <v>185</v>
      </c>
    </row>
    <row r="417" spans="1:65" s="13" customFormat="1" ht="11.25">
      <c r="B417" s="181"/>
      <c r="D417" s="182" t="s">
        <v>194</v>
      </c>
      <c r="E417" s="183" t="s">
        <v>1</v>
      </c>
      <c r="F417" s="184" t="s">
        <v>1178</v>
      </c>
      <c r="H417" s="183" t="s">
        <v>1</v>
      </c>
      <c r="I417" s="185"/>
      <c r="L417" s="181"/>
      <c r="M417" s="186"/>
      <c r="N417" s="187"/>
      <c r="O417" s="187"/>
      <c r="P417" s="187"/>
      <c r="Q417" s="187"/>
      <c r="R417" s="187"/>
      <c r="S417" s="187"/>
      <c r="T417" s="188"/>
      <c r="AT417" s="183" t="s">
        <v>194</v>
      </c>
      <c r="AU417" s="183" t="s">
        <v>82</v>
      </c>
      <c r="AV417" s="13" t="s">
        <v>80</v>
      </c>
      <c r="AW417" s="13" t="s">
        <v>30</v>
      </c>
      <c r="AX417" s="13" t="s">
        <v>73</v>
      </c>
      <c r="AY417" s="183" t="s">
        <v>185</v>
      </c>
    </row>
    <row r="418" spans="1:65" s="14" customFormat="1" ht="11.25">
      <c r="B418" s="189"/>
      <c r="D418" s="182" t="s">
        <v>194</v>
      </c>
      <c r="E418" s="190" t="s">
        <v>1</v>
      </c>
      <c r="F418" s="191" t="s">
        <v>80</v>
      </c>
      <c r="H418" s="192">
        <v>1</v>
      </c>
      <c r="I418" s="193"/>
      <c r="L418" s="189"/>
      <c r="M418" s="194"/>
      <c r="N418" s="195"/>
      <c r="O418" s="195"/>
      <c r="P418" s="195"/>
      <c r="Q418" s="195"/>
      <c r="R418" s="195"/>
      <c r="S418" s="195"/>
      <c r="T418" s="196"/>
      <c r="AT418" s="190" t="s">
        <v>194</v>
      </c>
      <c r="AU418" s="190" t="s">
        <v>82</v>
      </c>
      <c r="AV418" s="14" t="s">
        <v>82</v>
      </c>
      <c r="AW418" s="14" t="s">
        <v>30</v>
      </c>
      <c r="AX418" s="14" t="s">
        <v>80</v>
      </c>
      <c r="AY418" s="190" t="s">
        <v>185</v>
      </c>
    </row>
    <row r="419" spans="1:65" s="2" customFormat="1" ht="16.5" customHeight="1">
      <c r="A419" s="33"/>
      <c r="B419" s="167"/>
      <c r="C419" s="213" t="s">
        <v>695</v>
      </c>
      <c r="D419" s="213" t="s">
        <v>454</v>
      </c>
      <c r="E419" s="214" t="s">
        <v>1180</v>
      </c>
      <c r="F419" s="215" t="s">
        <v>1181</v>
      </c>
      <c r="G419" s="216" t="s">
        <v>514</v>
      </c>
      <c r="H419" s="217">
        <v>1.01</v>
      </c>
      <c r="I419" s="218"/>
      <c r="J419" s="219">
        <f>ROUND(I419*H419,2)</f>
        <v>0</v>
      </c>
      <c r="K419" s="215" t="s">
        <v>191</v>
      </c>
      <c r="L419" s="220"/>
      <c r="M419" s="221" t="s">
        <v>1</v>
      </c>
      <c r="N419" s="222" t="s">
        <v>38</v>
      </c>
      <c r="O419" s="59"/>
      <c r="P419" s="177">
        <f>O419*H419</f>
        <v>0</v>
      </c>
      <c r="Q419" s="177">
        <v>0.35499999999999998</v>
      </c>
      <c r="R419" s="177">
        <f>Q419*H419</f>
        <v>0.35854999999999998</v>
      </c>
      <c r="S419" s="177">
        <v>0</v>
      </c>
      <c r="T419" s="178">
        <f>S419*H419</f>
        <v>0</v>
      </c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R419" s="179" t="s">
        <v>230</v>
      </c>
      <c r="AT419" s="179" t="s">
        <v>454</v>
      </c>
      <c r="AU419" s="179" t="s">
        <v>82</v>
      </c>
      <c r="AY419" s="18" t="s">
        <v>185</v>
      </c>
      <c r="BE419" s="180">
        <f>IF(N419="základní",J419,0)</f>
        <v>0</v>
      </c>
      <c r="BF419" s="180">
        <f>IF(N419="snížená",J419,0)</f>
        <v>0</v>
      </c>
      <c r="BG419" s="180">
        <f>IF(N419="zákl. přenesená",J419,0)</f>
        <v>0</v>
      </c>
      <c r="BH419" s="180">
        <f>IF(N419="sníž. přenesená",J419,0)</f>
        <v>0</v>
      </c>
      <c r="BI419" s="180">
        <f>IF(N419="nulová",J419,0)</f>
        <v>0</v>
      </c>
      <c r="BJ419" s="18" t="s">
        <v>80</v>
      </c>
      <c r="BK419" s="180">
        <f>ROUND(I419*H419,2)</f>
        <v>0</v>
      </c>
      <c r="BL419" s="18" t="s">
        <v>192</v>
      </c>
      <c r="BM419" s="179" t="s">
        <v>1182</v>
      </c>
    </row>
    <row r="420" spans="1:65" s="13" customFormat="1" ht="22.5">
      <c r="B420" s="181"/>
      <c r="D420" s="182" t="s">
        <v>194</v>
      </c>
      <c r="E420" s="183" t="s">
        <v>1</v>
      </c>
      <c r="F420" s="184" t="s">
        <v>1450</v>
      </c>
      <c r="H420" s="183" t="s">
        <v>1</v>
      </c>
      <c r="I420" s="185"/>
      <c r="L420" s="181"/>
      <c r="M420" s="186"/>
      <c r="N420" s="187"/>
      <c r="O420" s="187"/>
      <c r="P420" s="187"/>
      <c r="Q420" s="187"/>
      <c r="R420" s="187"/>
      <c r="S420" s="187"/>
      <c r="T420" s="188"/>
      <c r="AT420" s="183" t="s">
        <v>194</v>
      </c>
      <c r="AU420" s="183" t="s">
        <v>82</v>
      </c>
      <c r="AV420" s="13" t="s">
        <v>80</v>
      </c>
      <c r="AW420" s="13" t="s">
        <v>30</v>
      </c>
      <c r="AX420" s="13" t="s">
        <v>73</v>
      </c>
      <c r="AY420" s="183" t="s">
        <v>185</v>
      </c>
    </row>
    <row r="421" spans="1:65" s="14" customFormat="1" ht="11.25">
      <c r="B421" s="189"/>
      <c r="D421" s="182" t="s">
        <v>194</v>
      </c>
      <c r="E421" s="190" t="s">
        <v>1</v>
      </c>
      <c r="F421" s="191" t="s">
        <v>929</v>
      </c>
      <c r="H421" s="192">
        <v>1.01</v>
      </c>
      <c r="I421" s="193"/>
      <c r="L421" s="189"/>
      <c r="M421" s="194"/>
      <c r="N421" s="195"/>
      <c r="O421" s="195"/>
      <c r="P421" s="195"/>
      <c r="Q421" s="195"/>
      <c r="R421" s="195"/>
      <c r="S421" s="195"/>
      <c r="T421" s="196"/>
      <c r="AT421" s="190" t="s">
        <v>194</v>
      </c>
      <c r="AU421" s="190" t="s">
        <v>82</v>
      </c>
      <c r="AV421" s="14" t="s">
        <v>82</v>
      </c>
      <c r="AW421" s="14" t="s">
        <v>30</v>
      </c>
      <c r="AX421" s="14" t="s">
        <v>80</v>
      </c>
      <c r="AY421" s="190" t="s">
        <v>185</v>
      </c>
    </row>
    <row r="422" spans="1:65" s="12" customFormat="1" ht="22.9" customHeight="1">
      <c r="B422" s="154"/>
      <c r="D422" s="155" t="s">
        <v>72</v>
      </c>
      <c r="E422" s="165" t="s">
        <v>758</v>
      </c>
      <c r="F422" s="165" t="s">
        <v>1256</v>
      </c>
      <c r="I422" s="157"/>
      <c r="J422" s="166">
        <f>BK422</f>
        <v>0</v>
      </c>
      <c r="L422" s="154"/>
      <c r="M422" s="159"/>
      <c r="N422" s="160"/>
      <c r="O422" s="160"/>
      <c r="P422" s="161">
        <f>SUM(P423:P424)</f>
        <v>0</v>
      </c>
      <c r="Q422" s="160"/>
      <c r="R422" s="161">
        <f>SUM(R423:R424)</f>
        <v>0</v>
      </c>
      <c r="S422" s="160"/>
      <c r="T422" s="162">
        <f>SUM(T423:T424)</f>
        <v>0</v>
      </c>
      <c r="AR422" s="155" t="s">
        <v>80</v>
      </c>
      <c r="AT422" s="163" t="s">
        <v>72</v>
      </c>
      <c r="AU422" s="163" t="s">
        <v>80</v>
      </c>
      <c r="AY422" s="155" t="s">
        <v>185</v>
      </c>
      <c r="BK422" s="164">
        <f>SUM(BK423:BK424)</f>
        <v>0</v>
      </c>
    </row>
    <row r="423" spans="1:65" s="2" customFormat="1" ht="21.75" customHeight="1">
      <c r="A423" s="33"/>
      <c r="B423" s="167"/>
      <c r="C423" s="168" t="s">
        <v>701</v>
      </c>
      <c r="D423" s="168" t="s">
        <v>187</v>
      </c>
      <c r="E423" s="169" t="s">
        <v>1258</v>
      </c>
      <c r="F423" s="170" t="s">
        <v>1259</v>
      </c>
      <c r="G423" s="171" t="s">
        <v>428</v>
      </c>
      <c r="H423" s="172">
        <v>3.66</v>
      </c>
      <c r="I423" s="173"/>
      <c r="J423" s="174">
        <f>ROUND(I423*H423,2)</f>
        <v>0</v>
      </c>
      <c r="K423" s="170" t="s">
        <v>191</v>
      </c>
      <c r="L423" s="34"/>
      <c r="M423" s="175" t="s">
        <v>1</v>
      </c>
      <c r="N423" s="176" t="s">
        <v>38</v>
      </c>
      <c r="O423" s="59"/>
      <c r="P423" s="177">
        <f>O423*H423</f>
        <v>0</v>
      </c>
      <c r="Q423" s="177">
        <v>0</v>
      </c>
      <c r="R423" s="177">
        <f>Q423*H423</f>
        <v>0</v>
      </c>
      <c r="S423" s="177">
        <v>0</v>
      </c>
      <c r="T423" s="178">
        <f>S423*H423</f>
        <v>0</v>
      </c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R423" s="179" t="s">
        <v>192</v>
      </c>
      <c r="AT423" s="179" t="s">
        <v>187</v>
      </c>
      <c r="AU423" s="179" t="s">
        <v>82</v>
      </c>
      <c r="AY423" s="18" t="s">
        <v>185</v>
      </c>
      <c r="BE423" s="180">
        <f>IF(N423="základní",J423,0)</f>
        <v>0</v>
      </c>
      <c r="BF423" s="180">
        <f>IF(N423="snížená",J423,0)</f>
        <v>0</v>
      </c>
      <c r="BG423" s="180">
        <f>IF(N423="zákl. přenesená",J423,0)</f>
        <v>0</v>
      </c>
      <c r="BH423" s="180">
        <f>IF(N423="sníž. přenesená",J423,0)</f>
        <v>0</v>
      </c>
      <c r="BI423" s="180">
        <f>IF(N423="nulová",J423,0)</f>
        <v>0</v>
      </c>
      <c r="BJ423" s="18" t="s">
        <v>80</v>
      </c>
      <c r="BK423" s="180">
        <f>ROUND(I423*H423,2)</f>
        <v>0</v>
      </c>
      <c r="BL423" s="18" t="s">
        <v>192</v>
      </c>
      <c r="BM423" s="179" t="s">
        <v>1260</v>
      </c>
    </row>
    <row r="424" spans="1:65" s="14" customFormat="1" ht="11.25">
      <c r="B424" s="189"/>
      <c r="D424" s="182" t="s">
        <v>194</v>
      </c>
      <c r="E424" s="190" t="s">
        <v>1</v>
      </c>
      <c r="F424" s="191" t="s">
        <v>1508</v>
      </c>
      <c r="H424" s="192">
        <v>3.66</v>
      </c>
      <c r="I424" s="193"/>
      <c r="L424" s="189"/>
      <c r="M424" s="194"/>
      <c r="N424" s="195"/>
      <c r="O424" s="195"/>
      <c r="P424" s="195"/>
      <c r="Q424" s="195"/>
      <c r="R424" s="195"/>
      <c r="S424" s="195"/>
      <c r="T424" s="196"/>
      <c r="AT424" s="190" t="s">
        <v>194</v>
      </c>
      <c r="AU424" s="190" t="s">
        <v>82</v>
      </c>
      <c r="AV424" s="14" t="s">
        <v>82</v>
      </c>
      <c r="AW424" s="14" t="s">
        <v>30</v>
      </c>
      <c r="AX424" s="14" t="s">
        <v>80</v>
      </c>
      <c r="AY424" s="190" t="s">
        <v>185</v>
      </c>
    </row>
    <row r="425" spans="1:65" s="12" customFormat="1" ht="22.9" customHeight="1">
      <c r="B425" s="154"/>
      <c r="D425" s="155" t="s">
        <v>72</v>
      </c>
      <c r="E425" s="165" t="s">
        <v>1262</v>
      </c>
      <c r="F425" s="165" t="s">
        <v>1263</v>
      </c>
      <c r="I425" s="157"/>
      <c r="J425" s="166">
        <f>BK425</f>
        <v>0</v>
      </c>
      <c r="L425" s="154"/>
      <c r="M425" s="159"/>
      <c r="N425" s="160"/>
      <c r="O425" s="160"/>
      <c r="P425" s="161">
        <f>SUM(P426:P431)</f>
        <v>0</v>
      </c>
      <c r="Q425" s="160"/>
      <c r="R425" s="161">
        <f>SUM(R426:R431)</f>
        <v>0</v>
      </c>
      <c r="S425" s="160"/>
      <c r="T425" s="162">
        <f>SUM(T426:T431)</f>
        <v>0</v>
      </c>
      <c r="AR425" s="155" t="s">
        <v>80</v>
      </c>
      <c r="AT425" s="163" t="s">
        <v>72</v>
      </c>
      <c r="AU425" s="163" t="s">
        <v>80</v>
      </c>
      <c r="AY425" s="155" t="s">
        <v>185</v>
      </c>
      <c r="BK425" s="164">
        <f>SUM(BK426:BK431)</f>
        <v>0</v>
      </c>
    </row>
    <row r="426" spans="1:65" s="2" customFormat="1" ht="16.5" customHeight="1">
      <c r="A426" s="33"/>
      <c r="B426" s="167"/>
      <c r="C426" s="168" t="s">
        <v>707</v>
      </c>
      <c r="D426" s="168" t="s">
        <v>187</v>
      </c>
      <c r="E426" s="169" t="s">
        <v>1265</v>
      </c>
      <c r="F426" s="170" t="s">
        <v>1266</v>
      </c>
      <c r="G426" s="171" t="s">
        <v>428</v>
      </c>
      <c r="H426" s="172">
        <v>2.1030000000000002</v>
      </c>
      <c r="I426" s="173"/>
      <c r="J426" s="174">
        <f>ROUND(I426*H426,2)</f>
        <v>0</v>
      </c>
      <c r="K426" s="170" t="s">
        <v>191</v>
      </c>
      <c r="L426" s="34"/>
      <c r="M426" s="175" t="s">
        <v>1</v>
      </c>
      <c r="N426" s="176" t="s">
        <v>38</v>
      </c>
      <c r="O426" s="59"/>
      <c r="P426" s="177">
        <f>O426*H426</f>
        <v>0</v>
      </c>
      <c r="Q426" s="177">
        <v>0</v>
      </c>
      <c r="R426" s="177">
        <f>Q426*H426</f>
        <v>0</v>
      </c>
      <c r="S426" s="177">
        <v>0</v>
      </c>
      <c r="T426" s="178">
        <f>S426*H426</f>
        <v>0</v>
      </c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R426" s="179" t="s">
        <v>192</v>
      </c>
      <c r="AT426" s="179" t="s">
        <v>187</v>
      </c>
      <c r="AU426" s="179" t="s">
        <v>82</v>
      </c>
      <c r="AY426" s="18" t="s">
        <v>185</v>
      </c>
      <c r="BE426" s="180">
        <f>IF(N426="základní",J426,0)</f>
        <v>0</v>
      </c>
      <c r="BF426" s="180">
        <f>IF(N426="snížená",J426,0)</f>
        <v>0</v>
      </c>
      <c r="BG426" s="180">
        <f>IF(N426="zákl. přenesená",J426,0)</f>
        <v>0</v>
      </c>
      <c r="BH426" s="180">
        <f>IF(N426="sníž. přenesená",J426,0)</f>
        <v>0</v>
      </c>
      <c r="BI426" s="180">
        <f>IF(N426="nulová",J426,0)</f>
        <v>0</v>
      </c>
      <c r="BJ426" s="18" t="s">
        <v>80</v>
      </c>
      <c r="BK426" s="180">
        <f>ROUND(I426*H426,2)</f>
        <v>0</v>
      </c>
      <c r="BL426" s="18" t="s">
        <v>192</v>
      </c>
      <c r="BM426" s="179" t="s">
        <v>1267</v>
      </c>
    </row>
    <row r="427" spans="1:65" s="14" customFormat="1" ht="11.25">
      <c r="B427" s="189"/>
      <c r="D427" s="182" t="s">
        <v>194</v>
      </c>
      <c r="E427" s="190" t="s">
        <v>1</v>
      </c>
      <c r="F427" s="191" t="s">
        <v>1509</v>
      </c>
      <c r="H427" s="192">
        <v>2.1030000000000002</v>
      </c>
      <c r="I427" s="193"/>
      <c r="L427" s="189"/>
      <c r="M427" s="194"/>
      <c r="N427" s="195"/>
      <c r="O427" s="195"/>
      <c r="P427" s="195"/>
      <c r="Q427" s="195"/>
      <c r="R427" s="195"/>
      <c r="S427" s="195"/>
      <c r="T427" s="196"/>
      <c r="AT427" s="190" t="s">
        <v>194</v>
      </c>
      <c r="AU427" s="190" t="s">
        <v>82</v>
      </c>
      <c r="AV427" s="14" t="s">
        <v>82</v>
      </c>
      <c r="AW427" s="14" t="s">
        <v>30</v>
      </c>
      <c r="AX427" s="14" t="s">
        <v>80</v>
      </c>
      <c r="AY427" s="190" t="s">
        <v>185</v>
      </c>
    </row>
    <row r="428" spans="1:65" s="2" customFormat="1" ht="21.75" customHeight="1">
      <c r="A428" s="33"/>
      <c r="B428" s="167"/>
      <c r="C428" s="168" t="s">
        <v>712</v>
      </c>
      <c r="D428" s="168" t="s">
        <v>187</v>
      </c>
      <c r="E428" s="169" t="s">
        <v>1270</v>
      </c>
      <c r="F428" s="170" t="s">
        <v>1271</v>
      </c>
      <c r="G428" s="171" t="s">
        <v>428</v>
      </c>
      <c r="H428" s="172">
        <v>86.222999999999999</v>
      </c>
      <c r="I428" s="173"/>
      <c r="J428" s="174">
        <f>ROUND(I428*H428,2)</f>
        <v>0</v>
      </c>
      <c r="K428" s="170" t="s">
        <v>191</v>
      </c>
      <c r="L428" s="34"/>
      <c r="M428" s="175" t="s">
        <v>1</v>
      </c>
      <c r="N428" s="176" t="s">
        <v>38</v>
      </c>
      <c r="O428" s="59"/>
      <c r="P428" s="177">
        <f>O428*H428</f>
        <v>0</v>
      </c>
      <c r="Q428" s="177">
        <v>0</v>
      </c>
      <c r="R428" s="177">
        <f>Q428*H428</f>
        <v>0</v>
      </c>
      <c r="S428" s="177">
        <v>0</v>
      </c>
      <c r="T428" s="178">
        <f>S428*H428</f>
        <v>0</v>
      </c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R428" s="179" t="s">
        <v>192</v>
      </c>
      <c r="AT428" s="179" t="s">
        <v>187</v>
      </c>
      <c r="AU428" s="179" t="s">
        <v>82</v>
      </c>
      <c r="AY428" s="18" t="s">
        <v>185</v>
      </c>
      <c r="BE428" s="180">
        <f>IF(N428="základní",J428,0)</f>
        <v>0</v>
      </c>
      <c r="BF428" s="180">
        <f>IF(N428="snížená",J428,0)</f>
        <v>0</v>
      </c>
      <c r="BG428" s="180">
        <f>IF(N428="zákl. přenesená",J428,0)</f>
        <v>0</v>
      </c>
      <c r="BH428" s="180">
        <f>IF(N428="sníž. přenesená",J428,0)</f>
        <v>0</v>
      </c>
      <c r="BI428" s="180">
        <f>IF(N428="nulová",J428,0)</f>
        <v>0</v>
      </c>
      <c r="BJ428" s="18" t="s">
        <v>80</v>
      </c>
      <c r="BK428" s="180">
        <f>ROUND(I428*H428,2)</f>
        <v>0</v>
      </c>
      <c r="BL428" s="18" t="s">
        <v>192</v>
      </c>
      <c r="BM428" s="179" t="s">
        <v>1272</v>
      </c>
    </row>
    <row r="429" spans="1:65" s="14" customFormat="1" ht="11.25">
      <c r="B429" s="189"/>
      <c r="D429" s="182" t="s">
        <v>194</v>
      </c>
      <c r="E429" s="190" t="s">
        <v>1</v>
      </c>
      <c r="F429" s="191" t="s">
        <v>1510</v>
      </c>
      <c r="H429" s="192">
        <v>86.222999999999999</v>
      </c>
      <c r="I429" s="193"/>
      <c r="L429" s="189"/>
      <c r="M429" s="194"/>
      <c r="N429" s="195"/>
      <c r="O429" s="195"/>
      <c r="P429" s="195"/>
      <c r="Q429" s="195"/>
      <c r="R429" s="195"/>
      <c r="S429" s="195"/>
      <c r="T429" s="196"/>
      <c r="AT429" s="190" t="s">
        <v>194</v>
      </c>
      <c r="AU429" s="190" t="s">
        <v>82</v>
      </c>
      <c r="AV429" s="14" t="s">
        <v>82</v>
      </c>
      <c r="AW429" s="14" t="s">
        <v>30</v>
      </c>
      <c r="AX429" s="14" t="s">
        <v>80</v>
      </c>
      <c r="AY429" s="190" t="s">
        <v>185</v>
      </c>
    </row>
    <row r="430" spans="1:65" s="2" customFormat="1" ht="21.75" customHeight="1">
      <c r="A430" s="33"/>
      <c r="B430" s="167"/>
      <c r="C430" s="168" t="s">
        <v>721</v>
      </c>
      <c r="D430" s="168" t="s">
        <v>187</v>
      </c>
      <c r="E430" s="169" t="s">
        <v>1280</v>
      </c>
      <c r="F430" s="170" t="s">
        <v>1281</v>
      </c>
      <c r="G430" s="171" t="s">
        <v>428</v>
      </c>
      <c r="H430" s="172">
        <v>2.1030000000000002</v>
      </c>
      <c r="I430" s="173"/>
      <c r="J430" s="174">
        <f>ROUND(I430*H430,2)</f>
        <v>0</v>
      </c>
      <c r="K430" s="170" t="s">
        <v>191</v>
      </c>
      <c r="L430" s="34"/>
      <c r="M430" s="175" t="s">
        <v>1</v>
      </c>
      <c r="N430" s="176" t="s">
        <v>38</v>
      </c>
      <c r="O430" s="59"/>
      <c r="P430" s="177">
        <f>O430*H430</f>
        <v>0</v>
      </c>
      <c r="Q430" s="177">
        <v>0</v>
      </c>
      <c r="R430" s="177">
        <f>Q430*H430</f>
        <v>0</v>
      </c>
      <c r="S430" s="177">
        <v>0</v>
      </c>
      <c r="T430" s="178">
        <f>S430*H430</f>
        <v>0</v>
      </c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R430" s="179" t="s">
        <v>192</v>
      </c>
      <c r="AT430" s="179" t="s">
        <v>187</v>
      </c>
      <c r="AU430" s="179" t="s">
        <v>82</v>
      </c>
      <c r="AY430" s="18" t="s">
        <v>185</v>
      </c>
      <c r="BE430" s="180">
        <f>IF(N430="základní",J430,0)</f>
        <v>0</v>
      </c>
      <c r="BF430" s="180">
        <f>IF(N430="snížená",J430,0)</f>
        <v>0</v>
      </c>
      <c r="BG430" s="180">
        <f>IF(N430="zákl. přenesená",J430,0)</f>
        <v>0</v>
      </c>
      <c r="BH430" s="180">
        <f>IF(N430="sníž. přenesená",J430,0)</f>
        <v>0</v>
      </c>
      <c r="BI430" s="180">
        <f>IF(N430="nulová",J430,0)</f>
        <v>0</v>
      </c>
      <c r="BJ430" s="18" t="s">
        <v>80</v>
      </c>
      <c r="BK430" s="180">
        <f>ROUND(I430*H430,2)</f>
        <v>0</v>
      </c>
      <c r="BL430" s="18" t="s">
        <v>192</v>
      </c>
      <c r="BM430" s="179" t="s">
        <v>1282</v>
      </c>
    </row>
    <row r="431" spans="1:65" s="14" customFormat="1" ht="11.25">
      <c r="B431" s="189"/>
      <c r="D431" s="182" t="s">
        <v>194</v>
      </c>
      <c r="E431" s="190" t="s">
        <v>1</v>
      </c>
      <c r="F431" s="191" t="s">
        <v>1509</v>
      </c>
      <c r="H431" s="192">
        <v>2.1030000000000002</v>
      </c>
      <c r="I431" s="193"/>
      <c r="L431" s="189"/>
      <c r="M431" s="194"/>
      <c r="N431" s="195"/>
      <c r="O431" s="195"/>
      <c r="P431" s="195"/>
      <c r="Q431" s="195"/>
      <c r="R431" s="195"/>
      <c r="S431" s="195"/>
      <c r="T431" s="196"/>
      <c r="AT431" s="190" t="s">
        <v>194</v>
      </c>
      <c r="AU431" s="190" t="s">
        <v>82</v>
      </c>
      <c r="AV431" s="14" t="s">
        <v>82</v>
      </c>
      <c r="AW431" s="14" t="s">
        <v>30</v>
      </c>
      <c r="AX431" s="14" t="s">
        <v>80</v>
      </c>
      <c r="AY431" s="190" t="s">
        <v>185</v>
      </c>
    </row>
    <row r="432" spans="1:65" s="12" customFormat="1" ht="22.9" customHeight="1">
      <c r="B432" s="154"/>
      <c r="D432" s="155" t="s">
        <v>72</v>
      </c>
      <c r="E432" s="165" t="s">
        <v>1284</v>
      </c>
      <c r="F432" s="165" t="s">
        <v>1256</v>
      </c>
      <c r="I432" s="157"/>
      <c r="J432" s="166">
        <f>BK432</f>
        <v>0</v>
      </c>
      <c r="L432" s="154"/>
      <c r="M432" s="159"/>
      <c r="N432" s="160"/>
      <c r="O432" s="160"/>
      <c r="P432" s="161">
        <f>SUM(P433:P434)</f>
        <v>0</v>
      </c>
      <c r="Q432" s="160"/>
      <c r="R432" s="161">
        <f>SUM(R433:R434)</f>
        <v>0</v>
      </c>
      <c r="S432" s="160"/>
      <c r="T432" s="162">
        <f>SUM(T433:T434)</f>
        <v>0</v>
      </c>
      <c r="AR432" s="155" t="s">
        <v>80</v>
      </c>
      <c r="AT432" s="163" t="s">
        <v>72</v>
      </c>
      <c r="AU432" s="163" t="s">
        <v>80</v>
      </c>
      <c r="AY432" s="155" t="s">
        <v>185</v>
      </c>
      <c r="BK432" s="164">
        <f>SUM(BK433:BK434)</f>
        <v>0</v>
      </c>
    </row>
    <row r="433" spans="1:65" s="2" customFormat="1" ht="21.75" customHeight="1">
      <c r="A433" s="33"/>
      <c r="B433" s="167"/>
      <c r="C433" s="168" t="s">
        <v>729</v>
      </c>
      <c r="D433" s="168" t="s">
        <v>187</v>
      </c>
      <c r="E433" s="169" t="s">
        <v>1286</v>
      </c>
      <c r="F433" s="170" t="s">
        <v>1287</v>
      </c>
      <c r="G433" s="171" t="s">
        <v>428</v>
      </c>
      <c r="H433" s="172">
        <v>2.7410000000000001</v>
      </c>
      <c r="I433" s="173"/>
      <c r="J433" s="174">
        <f>ROUND(I433*H433,2)</f>
        <v>0</v>
      </c>
      <c r="K433" s="170" t="s">
        <v>191</v>
      </c>
      <c r="L433" s="34"/>
      <c r="M433" s="175" t="s">
        <v>1</v>
      </c>
      <c r="N433" s="176" t="s">
        <v>38</v>
      </c>
      <c r="O433" s="59"/>
      <c r="P433" s="177">
        <f>O433*H433</f>
        <v>0</v>
      </c>
      <c r="Q433" s="177">
        <v>0</v>
      </c>
      <c r="R433" s="177">
        <f>Q433*H433</f>
        <v>0</v>
      </c>
      <c r="S433" s="177">
        <v>0</v>
      </c>
      <c r="T433" s="178">
        <f>S433*H433</f>
        <v>0</v>
      </c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R433" s="179" t="s">
        <v>192</v>
      </c>
      <c r="AT433" s="179" t="s">
        <v>187</v>
      </c>
      <c r="AU433" s="179" t="s">
        <v>82</v>
      </c>
      <c r="AY433" s="18" t="s">
        <v>185</v>
      </c>
      <c r="BE433" s="180">
        <f>IF(N433="základní",J433,0)</f>
        <v>0</v>
      </c>
      <c r="BF433" s="180">
        <f>IF(N433="snížená",J433,0)</f>
        <v>0</v>
      </c>
      <c r="BG433" s="180">
        <f>IF(N433="zákl. přenesená",J433,0)</f>
        <v>0</v>
      </c>
      <c r="BH433" s="180">
        <f>IF(N433="sníž. přenesená",J433,0)</f>
        <v>0</v>
      </c>
      <c r="BI433" s="180">
        <f>IF(N433="nulová",J433,0)</f>
        <v>0</v>
      </c>
      <c r="BJ433" s="18" t="s">
        <v>80</v>
      </c>
      <c r="BK433" s="180">
        <f>ROUND(I433*H433,2)</f>
        <v>0</v>
      </c>
      <c r="BL433" s="18" t="s">
        <v>192</v>
      </c>
      <c r="BM433" s="179" t="s">
        <v>1288</v>
      </c>
    </row>
    <row r="434" spans="1:65" s="14" customFormat="1" ht="11.25">
      <c r="B434" s="189"/>
      <c r="D434" s="182" t="s">
        <v>194</v>
      </c>
      <c r="E434" s="190" t="s">
        <v>1</v>
      </c>
      <c r="F434" s="191" t="s">
        <v>1511</v>
      </c>
      <c r="H434" s="192">
        <v>2.7410000000000001</v>
      </c>
      <c r="I434" s="193"/>
      <c r="L434" s="189"/>
      <c r="M434" s="194"/>
      <c r="N434" s="195"/>
      <c r="O434" s="195"/>
      <c r="P434" s="195"/>
      <c r="Q434" s="195"/>
      <c r="R434" s="195"/>
      <c r="S434" s="195"/>
      <c r="T434" s="196"/>
      <c r="AT434" s="190" t="s">
        <v>194</v>
      </c>
      <c r="AU434" s="190" t="s">
        <v>82</v>
      </c>
      <c r="AV434" s="14" t="s">
        <v>82</v>
      </c>
      <c r="AW434" s="14" t="s">
        <v>30</v>
      </c>
      <c r="AX434" s="14" t="s">
        <v>80</v>
      </c>
      <c r="AY434" s="190" t="s">
        <v>185</v>
      </c>
    </row>
    <row r="435" spans="1:65" s="12" customFormat="1" ht="25.9" customHeight="1">
      <c r="B435" s="154"/>
      <c r="D435" s="155" t="s">
        <v>72</v>
      </c>
      <c r="E435" s="156" t="s">
        <v>1290</v>
      </c>
      <c r="F435" s="156" t="s">
        <v>1291</v>
      </c>
      <c r="I435" s="157"/>
      <c r="J435" s="158">
        <f>BK435</f>
        <v>0</v>
      </c>
      <c r="L435" s="154"/>
      <c r="M435" s="159"/>
      <c r="N435" s="160"/>
      <c r="O435" s="160"/>
      <c r="P435" s="161">
        <f>P436</f>
        <v>0</v>
      </c>
      <c r="Q435" s="160"/>
      <c r="R435" s="161">
        <f>R436</f>
        <v>1.1499999999999999E-4</v>
      </c>
      <c r="S435" s="160"/>
      <c r="T435" s="162">
        <f>T436</f>
        <v>0</v>
      </c>
      <c r="AR435" s="155" t="s">
        <v>82</v>
      </c>
      <c r="AT435" s="163" t="s">
        <v>72</v>
      </c>
      <c r="AU435" s="163" t="s">
        <v>73</v>
      </c>
      <c r="AY435" s="155" t="s">
        <v>185</v>
      </c>
      <c r="BK435" s="164">
        <f>BK436</f>
        <v>0</v>
      </c>
    </row>
    <row r="436" spans="1:65" s="12" customFormat="1" ht="22.9" customHeight="1">
      <c r="B436" s="154"/>
      <c r="D436" s="155" t="s">
        <v>72</v>
      </c>
      <c r="E436" s="165" t="s">
        <v>1292</v>
      </c>
      <c r="F436" s="165" t="s">
        <v>1293</v>
      </c>
      <c r="I436" s="157"/>
      <c r="J436" s="166">
        <f>BK436</f>
        <v>0</v>
      </c>
      <c r="L436" s="154"/>
      <c r="M436" s="159"/>
      <c r="N436" s="160"/>
      <c r="O436" s="160"/>
      <c r="P436" s="161">
        <f>SUM(P437:P444)</f>
        <v>0</v>
      </c>
      <c r="Q436" s="160"/>
      <c r="R436" s="161">
        <f>SUM(R437:R444)</f>
        <v>1.1499999999999999E-4</v>
      </c>
      <c r="S436" s="160"/>
      <c r="T436" s="162">
        <f>SUM(T437:T444)</f>
        <v>0</v>
      </c>
      <c r="AR436" s="155" t="s">
        <v>82</v>
      </c>
      <c r="AT436" s="163" t="s">
        <v>72</v>
      </c>
      <c r="AU436" s="163" t="s">
        <v>80</v>
      </c>
      <c r="AY436" s="155" t="s">
        <v>185</v>
      </c>
      <c r="BK436" s="164">
        <f>SUM(BK437:BK444)</f>
        <v>0</v>
      </c>
    </row>
    <row r="437" spans="1:65" s="2" customFormat="1" ht="21.75" customHeight="1">
      <c r="A437" s="33"/>
      <c r="B437" s="167"/>
      <c r="C437" s="168" t="s">
        <v>734</v>
      </c>
      <c r="D437" s="168" t="s">
        <v>187</v>
      </c>
      <c r="E437" s="169" t="s">
        <v>1295</v>
      </c>
      <c r="F437" s="170" t="s">
        <v>1296</v>
      </c>
      <c r="G437" s="171" t="s">
        <v>190</v>
      </c>
      <c r="H437" s="172">
        <v>0.5</v>
      </c>
      <c r="I437" s="173"/>
      <c r="J437" s="174">
        <f>ROUND(I437*H437,2)</f>
        <v>0</v>
      </c>
      <c r="K437" s="170" t="s">
        <v>617</v>
      </c>
      <c r="L437" s="34"/>
      <c r="M437" s="175" t="s">
        <v>1</v>
      </c>
      <c r="N437" s="176" t="s">
        <v>38</v>
      </c>
      <c r="O437" s="59"/>
      <c r="P437" s="177">
        <f>O437*H437</f>
        <v>0</v>
      </c>
      <c r="Q437" s="177">
        <v>0</v>
      </c>
      <c r="R437" s="177">
        <f>Q437*H437</f>
        <v>0</v>
      </c>
      <c r="S437" s="177">
        <v>0</v>
      </c>
      <c r="T437" s="178">
        <f>S437*H437</f>
        <v>0</v>
      </c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R437" s="179" t="s">
        <v>296</v>
      </c>
      <c r="AT437" s="179" t="s">
        <v>187</v>
      </c>
      <c r="AU437" s="179" t="s">
        <v>82</v>
      </c>
      <c r="AY437" s="18" t="s">
        <v>185</v>
      </c>
      <c r="BE437" s="180">
        <f>IF(N437="základní",J437,0)</f>
        <v>0</v>
      </c>
      <c r="BF437" s="180">
        <f>IF(N437="snížená",J437,0)</f>
        <v>0</v>
      </c>
      <c r="BG437" s="180">
        <f>IF(N437="zákl. přenesená",J437,0)</f>
        <v>0</v>
      </c>
      <c r="BH437" s="180">
        <f>IF(N437="sníž. přenesená",J437,0)</f>
        <v>0</v>
      </c>
      <c r="BI437" s="180">
        <f>IF(N437="nulová",J437,0)</f>
        <v>0</v>
      </c>
      <c r="BJ437" s="18" t="s">
        <v>80</v>
      </c>
      <c r="BK437" s="180">
        <f>ROUND(I437*H437,2)</f>
        <v>0</v>
      </c>
      <c r="BL437" s="18" t="s">
        <v>296</v>
      </c>
      <c r="BM437" s="179" t="s">
        <v>1512</v>
      </c>
    </row>
    <row r="438" spans="1:65" s="13" customFormat="1" ht="22.5">
      <c r="B438" s="181"/>
      <c r="D438" s="182" t="s">
        <v>194</v>
      </c>
      <c r="E438" s="183" t="s">
        <v>1</v>
      </c>
      <c r="F438" s="184" t="s">
        <v>1450</v>
      </c>
      <c r="H438" s="183" t="s">
        <v>1</v>
      </c>
      <c r="I438" s="185"/>
      <c r="L438" s="181"/>
      <c r="M438" s="186"/>
      <c r="N438" s="187"/>
      <c r="O438" s="187"/>
      <c r="P438" s="187"/>
      <c r="Q438" s="187"/>
      <c r="R438" s="187"/>
      <c r="S438" s="187"/>
      <c r="T438" s="188"/>
      <c r="AT438" s="183" t="s">
        <v>194</v>
      </c>
      <c r="AU438" s="183" t="s">
        <v>82</v>
      </c>
      <c r="AV438" s="13" t="s">
        <v>80</v>
      </c>
      <c r="AW438" s="13" t="s">
        <v>30</v>
      </c>
      <c r="AX438" s="13" t="s">
        <v>73</v>
      </c>
      <c r="AY438" s="183" t="s">
        <v>185</v>
      </c>
    </row>
    <row r="439" spans="1:65" s="13" customFormat="1" ht="11.25">
      <c r="B439" s="181"/>
      <c r="D439" s="182" t="s">
        <v>194</v>
      </c>
      <c r="E439" s="183" t="s">
        <v>1</v>
      </c>
      <c r="F439" s="184" t="s">
        <v>1298</v>
      </c>
      <c r="H439" s="183" t="s">
        <v>1</v>
      </c>
      <c r="I439" s="185"/>
      <c r="L439" s="181"/>
      <c r="M439" s="186"/>
      <c r="N439" s="187"/>
      <c r="O439" s="187"/>
      <c r="P439" s="187"/>
      <c r="Q439" s="187"/>
      <c r="R439" s="187"/>
      <c r="S439" s="187"/>
      <c r="T439" s="188"/>
      <c r="AT439" s="183" t="s">
        <v>194</v>
      </c>
      <c r="AU439" s="183" t="s">
        <v>82</v>
      </c>
      <c r="AV439" s="13" t="s">
        <v>80</v>
      </c>
      <c r="AW439" s="13" t="s">
        <v>30</v>
      </c>
      <c r="AX439" s="13" t="s">
        <v>73</v>
      </c>
      <c r="AY439" s="183" t="s">
        <v>185</v>
      </c>
    </row>
    <row r="440" spans="1:65" s="14" customFormat="1" ht="11.25">
      <c r="B440" s="189"/>
      <c r="D440" s="182" t="s">
        <v>194</v>
      </c>
      <c r="E440" s="190" t="s">
        <v>1</v>
      </c>
      <c r="F440" s="191" t="s">
        <v>1513</v>
      </c>
      <c r="H440" s="192">
        <v>0.5</v>
      </c>
      <c r="I440" s="193"/>
      <c r="L440" s="189"/>
      <c r="M440" s="194"/>
      <c r="N440" s="195"/>
      <c r="O440" s="195"/>
      <c r="P440" s="195"/>
      <c r="Q440" s="195"/>
      <c r="R440" s="195"/>
      <c r="S440" s="195"/>
      <c r="T440" s="196"/>
      <c r="AT440" s="190" t="s">
        <v>194</v>
      </c>
      <c r="AU440" s="190" t="s">
        <v>82</v>
      </c>
      <c r="AV440" s="14" t="s">
        <v>82</v>
      </c>
      <c r="AW440" s="14" t="s">
        <v>30</v>
      </c>
      <c r="AX440" s="14" t="s">
        <v>73</v>
      </c>
      <c r="AY440" s="190" t="s">
        <v>185</v>
      </c>
    </row>
    <row r="441" spans="1:65" s="15" customFormat="1" ht="11.25">
      <c r="B441" s="197"/>
      <c r="D441" s="182" t="s">
        <v>194</v>
      </c>
      <c r="E441" s="198" t="s">
        <v>103</v>
      </c>
      <c r="F441" s="199" t="s">
        <v>146</v>
      </c>
      <c r="H441" s="200">
        <v>0.5</v>
      </c>
      <c r="I441" s="201"/>
      <c r="L441" s="197"/>
      <c r="M441" s="202"/>
      <c r="N441" s="203"/>
      <c r="O441" s="203"/>
      <c r="P441" s="203"/>
      <c r="Q441" s="203"/>
      <c r="R441" s="203"/>
      <c r="S441" s="203"/>
      <c r="T441" s="204"/>
      <c r="AT441" s="198" t="s">
        <v>194</v>
      </c>
      <c r="AU441" s="198" t="s">
        <v>82</v>
      </c>
      <c r="AV441" s="15" t="s">
        <v>192</v>
      </c>
      <c r="AW441" s="15" t="s">
        <v>30</v>
      </c>
      <c r="AX441" s="15" t="s">
        <v>80</v>
      </c>
      <c r="AY441" s="198" t="s">
        <v>185</v>
      </c>
    </row>
    <row r="442" spans="1:65" s="2" customFormat="1" ht="21.75" customHeight="1">
      <c r="A442" s="33"/>
      <c r="B442" s="167"/>
      <c r="C442" s="213" t="s">
        <v>739</v>
      </c>
      <c r="D442" s="213" t="s">
        <v>454</v>
      </c>
      <c r="E442" s="214" t="s">
        <v>1301</v>
      </c>
      <c r="F442" s="215" t="s">
        <v>1302</v>
      </c>
      <c r="G442" s="216" t="s">
        <v>190</v>
      </c>
      <c r="H442" s="217">
        <v>0.57499999999999996</v>
      </c>
      <c r="I442" s="218"/>
      <c r="J442" s="219">
        <f>ROUND(I442*H442,2)</f>
        <v>0</v>
      </c>
      <c r="K442" s="215" t="s">
        <v>617</v>
      </c>
      <c r="L442" s="220"/>
      <c r="M442" s="221" t="s">
        <v>1</v>
      </c>
      <c r="N442" s="222" t="s">
        <v>38</v>
      </c>
      <c r="O442" s="59"/>
      <c r="P442" s="177">
        <f>O442*H442</f>
        <v>0</v>
      </c>
      <c r="Q442" s="177">
        <v>2.0000000000000001E-4</v>
      </c>
      <c r="R442" s="177">
        <f>Q442*H442</f>
        <v>1.1499999999999999E-4</v>
      </c>
      <c r="S442" s="177">
        <v>0</v>
      </c>
      <c r="T442" s="178">
        <f>S442*H442</f>
        <v>0</v>
      </c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R442" s="179" t="s">
        <v>403</v>
      </c>
      <c r="AT442" s="179" t="s">
        <v>454</v>
      </c>
      <c r="AU442" s="179" t="s">
        <v>82</v>
      </c>
      <c r="AY442" s="18" t="s">
        <v>185</v>
      </c>
      <c r="BE442" s="180">
        <f>IF(N442="základní",J442,0)</f>
        <v>0</v>
      </c>
      <c r="BF442" s="180">
        <f>IF(N442="snížená",J442,0)</f>
        <v>0</v>
      </c>
      <c r="BG442" s="180">
        <f>IF(N442="zákl. přenesená",J442,0)</f>
        <v>0</v>
      </c>
      <c r="BH442" s="180">
        <f>IF(N442="sníž. přenesená",J442,0)</f>
        <v>0</v>
      </c>
      <c r="BI442" s="180">
        <f>IF(N442="nulová",J442,0)</f>
        <v>0</v>
      </c>
      <c r="BJ442" s="18" t="s">
        <v>80</v>
      </c>
      <c r="BK442" s="180">
        <f>ROUND(I442*H442,2)</f>
        <v>0</v>
      </c>
      <c r="BL442" s="18" t="s">
        <v>296</v>
      </c>
      <c r="BM442" s="179" t="s">
        <v>1514</v>
      </c>
    </row>
    <row r="443" spans="1:65" s="14" customFormat="1" ht="11.25">
      <c r="B443" s="189"/>
      <c r="D443" s="182" t="s">
        <v>194</v>
      </c>
      <c r="E443" s="190" t="s">
        <v>1</v>
      </c>
      <c r="F443" s="191" t="s">
        <v>1304</v>
      </c>
      <c r="H443" s="192">
        <v>0.57499999999999996</v>
      </c>
      <c r="I443" s="193"/>
      <c r="L443" s="189"/>
      <c r="M443" s="194"/>
      <c r="N443" s="195"/>
      <c r="O443" s="195"/>
      <c r="P443" s="195"/>
      <c r="Q443" s="195"/>
      <c r="R443" s="195"/>
      <c r="S443" s="195"/>
      <c r="T443" s="196"/>
      <c r="AT443" s="190" t="s">
        <v>194</v>
      </c>
      <c r="AU443" s="190" t="s">
        <v>82</v>
      </c>
      <c r="AV443" s="14" t="s">
        <v>82</v>
      </c>
      <c r="AW443" s="14" t="s">
        <v>30</v>
      </c>
      <c r="AX443" s="14" t="s">
        <v>80</v>
      </c>
      <c r="AY443" s="190" t="s">
        <v>185</v>
      </c>
    </row>
    <row r="444" spans="1:65" s="2" customFormat="1" ht="21.75" customHeight="1">
      <c r="A444" s="33"/>
      <c r="B444" s="167"/>
      <c r="C444" s="168" t="s">
        <v>744</v>
      </c>
      <c r="D444" s="168" t="s">
        <v>187</v>
      </c>
      <c r="E444" s="169" t="s">
        <v>1306</v>
      </c>
      <c r="F444" s="170" t="s">
        <v>1307</v>
      </c>
      <c r="G444" s="171" t="s">
        <v>428</v>
      </c>
      <c r="H444" s="172">
        <v>0</v>
      </c>
      <c r="I444" s="173"/>
      <c r="J444" s="174">
        <f>ROUND(I444*H444,2)</f>
        <v>0</v>
      </c>
      <c r="K444" s="170" t="s">
        <v>617</v>
      </c>
      <c r="L444" s="34"/>
      <c r="M444" s="223" t="s">
        <v>1</v>
      </c>
      <c r="N444" s="224" t="s">
        <v>38</v>
      </c>
      <c r="O444" s="225"/>
      <c r="P444" s="226">
        <f>O444*H444</f>
        <v>0</v>
      </c>
      <c r="Q444" s="226">
        <v>0</v>
      </c>
      <c r="R444" s="226">
        <f>Q444*H444</f>
        <v>0</v>
      </c>
      <c r="S444" s="226">
        <v>0</v>
      </c>
      <c r="T444" s="227">
        <f>S444*H444</f>
        <v>0</v>
      </c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R444" s="179" t="s">
        <v>296</v>
      </c>
      <c r="AT444" s="179" t="s">
        <v>187</v>
      </c>
      <c r="AU444" s="179" t="s">
        <v>82</v>
      </c>
      <c r="AY444" s="18" t="s">
        <v>185</v>
      </c>
      <c r="BE444" s="180">
        <f>IF(N444="základní",J444,0)</f>
        <v>0</v>
      </c>
      <c r="BF444" s="180">
        <f>IF(N444="snížená",J444,0)</f>
        <v>0</v>
      </c>
      <c r="BG444" s="180">
        <f>IF(N444="zákl. přenesená",J444,0)</f>
        <v>0</v>
      </c>
      <c r="BH444" s="180">
        <f>IF(N444="sníž. přenesená",J444,0)</f>
        <v>0</v>
      </c>
      <c r="BI444" s="180">
        <f>IF(N444="nulová",J444,0)</f>
        <v>0</v>
      </c>
      <c r="BJ444" s="18" t="s">
        <v>80</v>
      </c>
      <c r="BK444" s="180">
        <f>ROUND(I444*H444,2)</f>
        <v>0</v>
      </c>
      <c r="BL444" s="18" t="s">
        <v>296</v>
      </c>
      <c r="BM444" s="179" t="s">
        <v>1515</v>
      </c>
    </row>
    <row r="445" spans="1:65" s="2" customFormat="1" ht="6.95" customHeight="1">
      <c r="A445" s="33"/>
      <c r="B445" s="48"/>
      <c r="C445" s="49"/>
      <c r="D445" s="49"/>
      <c r="E445" s="49"/>
      <c r="F445" s="49"/>
      <c r="G445" s="49"/>
      <c r="H445" s="49"/>
      <c r="I445" s="127"/>
      <c r="J445" s="49"/>
      <c r="K445" s="49"/>
      <c r="L445" s="34"/>
      <c r="M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</row>
  </sheetData>
  <autoFilter ref="C126:K444" xr:uid="{00000000-0009-0000-0000-000004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306"/>
  <sheetViews>
    <sheetView showGridLines="0" topLeftCell="A121" workbookViewId="0">
      <selection activeCell="AA141" sqref="AA141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9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I2" s="99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95</v>
      </c>
      <c r="AZ2" s="100" t="s">
        <v>100</v>
      </c>
      <c r="BA2" s="100" t="s">
        <v>101</v>
      </c>
      <c r="BB2" s="100" t="s">
        <v>1</v>
      </c>
      <c r="BC2" s="100" t="s">
        <v>73</v>
      </c>
      <c r="BD2" s="100" t="s">
        <v>82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101"/>
      <c r="J3" s="20"/>
      <c r="K3" s="20"/>
      <c r="L3" s="21"/>
      <c r="AT3" s="18" t="s">
        <v>82</v>
      </c>
      <c r="AZ3" s="100" t="s">
        <v>134</v>
      </c>
      <c r="BA3" s="100" t="s">
        <v>1</v>
      </c>
      <c r="BB3" s="100" t="s">
        <v>1</v>
      </c>
      <c r="BC3" s="100" t="s">
        <v>1516</v>
      </c>
      <c r="BD3" s="100" t="s">
        <v>82</v>
      </c>
    </row>
    <row r="4" spans="1:56" s="1" customFormat="1" ht="24.95" customHeight="1">
      <c r="B4" s="21"/>
      <c r="D4" s="22" t="s">
        <v>105</v>
      </c>
      <c r="I4" s="99"/>
      <c r="L4" s="21"/>
      <c r="M4" s="102" t="s">
        <v>10</v>
      </c>
      <c r="AT4" s="18" t="s">
        <v>3</v>
      </c>
      <c r="AZ4" s="100" t="s">
        <v>136</v>
      </c>
      <c r="BA4" s="100" t="s">
        <v>137</v>
      </c>
      <c r="BB4" s="100" t="s">
        <v>1</v>
      </c>
      <c r="BC4" s="100" t="s">
        <v>1516</v>
      </c>
      <c r="BD4" s="100" t="s">
        <v>82</v>
      </c>
    </row>
    <row r="5" spans="1:56" s="1" customFormat="1" ht="6.95" customHeight="1">
      <c r="B5" s="21"/>
      <c r="I5" s="99"/>
      <c r="L5" s="21"/>
    </row>
    <row r="6" spans="1:56" s="1" customFormat="1" ht="12" customHeight="1">
      <c r="B6" s="21"/>
      <c r="D6" s="28" t="s">
        <v>16</v>
      </c>
      <c r="I6" s="99"/>
      <c r="L6" s="21"/>
    </row>
    <row r="7" spans="1:56" s="1" customFormat="1" ht="23.25" customHeight="1">
      <c r="B7" s="21"/>
      <c r="E7" s="282" t="str">
        <f>'Rekapitulace stavby'!K6</f>
        <v>Obec Široký Důl - Výměna vodovodního řadu od VŠ Střítež - 02 Zásobní řady</v>
      </c>
      <c r="F7" s="283"/>
      <c r="G7" s="283"/>
      <c r="H7" s="283"/>
      <c r="I7" s="99"/>
      <c r="L7" s="21"/>
    </row>
    <row r="8" spans="1:56" s="2" customFormat="1" ht="12" customHeight="1">
      <c r="A8" s="33"/>
      <c r="B8" s="34"/>
      <c r="C8" s="33"/>
      <c r="D8" s="28" t="s">
        <v>114</v>
      </c>
      <c r="E8" s="33"/>
      <c r="F8" s="33"/>
      <c r="G8" s="33"/>
      <c r="H8" s="33"/>
      <c r="I8" s="10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16.5" customHeight="1">
      <c r="A9" s="33"/>
      <c r="B9" s="34"/>
      <c r="C9" s="33"/>
      <c r="D9" s="33"/>
      <c r="E9" s="239" t="s">
        <v>1517</v>
      </c>
      <c r="F9" s="284"/>
      <c r="G9" s="284"/>
      <c r="H9" s="284"/>
      <c r="I9" s="10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 ht="11.25">
      <c r="A10" s="33"/>
      <c r="B10" s="34"/>
      <c r="C10" s="33"/>
      <c r="D10" s="33"/>
      <c r="E10" s="33"/>
      <c r="F10" s="33"/>
      <c r="G10" s="33"/>
      <c r="H10" s="33"/>
      <c r="I10" s="10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8" t="s">
        <v>18</v>
      </c>
      <c r="E11" s="33"/>
      <c r="F11" s="26" t="s">
        <v>86</v>
      </c>
      <c r="G11" s="33"/>
      <c r="H11" s="33"/>
      <c r="I11" s="104" t="s">
        <v>19</v>
      </c>
      <c r="J11" s="26" t="s">
        <v>127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8" t="s">
        <v>20</v>
      </c>
      <c r="E12" s="33"/>
      <c r="F12" s="26" t="s">
        <v>21</v>
      </c>
      <c r="G12" s="33"/>
      <c r="H12" s="33"/>
      <c r="I12" s="104" t="s">
        <v>22</v>
      </c>
      <c r="J12" s="56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104" t="s">
        <v>24</v>
      </c>
      <c r="J14" s="26" t="str">
        <f>IF('Rekapitulace stavby'!AN10="","",'Rekapitulace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6" t="str">
        <f>IF('Rekapitulace stavby'!E11="","",'Rekapitulace stavby'!E11)</f>
        <v xml:space="preserve"> </v>
      </c>
      <c r="F15" s="33"/>
      <c r="G15" s="33"/>
      <c r="H15" s="33"/>
      <c r="I15" s="104" t="s">
        <v>26</v>
      </c>
      <c r="J15" s="26" t="str">
        <f>IF('Rekapitulace stavby'!AN11="","",'Rekapitulace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104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5" t="str">
        <f>'Rekapitulace stavby'!E14</f>
        <v>Vyplň údaj</v>
      </c>
      <c r="F18" s="265"/>
      <c r="G18" s="265"/>
      <c r="H18" s="265"/>
      <c r="I18" s="104" t="s">
        <v>26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104" t="s">
        <v>24</v>
      </c>
      <c r="J20" s="26" t="str">
        <f>IF('Rekapitulace stavby'!AN16="","",'Rekapitulace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IF('Rekapitulace stavby'!E17="","",'Rekapitulace stavby'!E17)</f>
        <v xml:space="preserve"> </v>
      </c>
      <c r="F21" s="33"/>
      <c r="G21" s="33"/>
      <c r="H21" s="33"/>
      <c r="I21" s="104" t="s">
        <v>26</v>
      </c>
      <c r="J21" s="26" t="str">
        <f>IF('Rekapitulace stavby'!AN17="","",'Rekapitulace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104" t="s">
        <v>24</v>
      </c>
      <c r="J23" s="26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IF('Rekapitulace stavby'!E20="","",'Rekapitulace stavby'!E20)</f>
        <v xml:space="preserve"> </v>
      </c>
      <c r="F24" s="33"/>
      <c r="G24" s="33"/>
      <c r="H24" s="33"/>
      <c r="I24" s="104" t="s">
        <v>26</v>
      </c>
      <c r="J24" s="26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32</v>
      </c>
      <c r="E26" s="33"/>
      <c r="F26" s="33"/>
      <c r="G26" s="33"/>
      <c r="H26" s="33"/>
      <c r="I26" s="10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5"/>
      <c r="B27" s="106"/>
      <c r="C27" s="105"/>
      <c r="D27" s="105"/>
      <c r="E27" s="270" t="s">
        <v>1</v>
      </c>
      <c r="F27" s="270"/>
      <c r="G27" s="270"/>
      <c r="H27" s="270"/>
      <c r="I27" s="107"/>
      <c r="J27" s="105"/>
      <c r="K27" s="105"/>
      <c r="L27" s="108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09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10" t="s">
        <v>33</v>
      </c>
      <c r="E30" s="33"/>
      <c r="F30" s="33"/>
      <c r="G30" s="33"/>
      <c r="H30" s="33"/>
      <c r="I30" s="103"/>
      <c r="J30" s="72">
        <f>ROUND(J125,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109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35</v>
      </c>
      <c r="G32" s="33"/>
      <c r="H32" s="33"/>
      <c r="I32" s="111" t="s">
        <v>34</v>
      </c>
      <c r="J32" s="37" t="s">
        <v>36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12" t="s">
        <v>37</v>
      </c>
      <c r="E33" s="28" t="s">
        <v>38</v>
      </c>
      <c r="F33" s="113">
        <f>ROUND((SUM(BE125:BE305)),  2)</f>
        <v>0</v>
      </c>
      <c r="G33" s="33"/>
      <c r="H33" s="33"/>
      <c r="I33" s="114">
        <v>0.21</v>
      </c>
      <c r="J33" s="113">
        <f>ROUND(((SUM(BE125:BE305))*I33),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39</v>
      </c>
      <c r="F34" s="113">
        <f>ROUND((SUM(BF125:BF305)),  2)</f>
        <v>0</v>
      </c>
      <c r="G34" s="33"/>
      <c r="H34" s="33"/>
      <c r="I34" s="114">
        <v>0.15</v>
      </c>
      <c r="J34" s="113">
        <f>ROUND(((SUM(BF125:BF305))*I34),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40</v>
      </c>
      <c r="F35" s="113">
        <f>ROUND((SUM(BG125:BG305)),  2)</f>
        <v>0</v>
      </c>
      <c r="G35" s="33"/>
      <c r="H35" s="33"/>
      <c r="I35" s="114">
        <v>0.21</v>
      </c>
      <c r="J35" s="113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41</v>
      </c>
      <c r="F36" s="113">
        <f>ROUND((SUM(BH125:BH305)),  2)</f>
        <v>0</v>
      </c>
      <c r="G36" s="33"/>
      <c r="H36" s="33"/>
      <c r="I36" s="114">
        <v>0.15</v>
      </c>
      <c r="J36" s="113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13">
        <f>ROUND((SUM(BI125:BI305)),  2)</f>
        <v>0</v>
      </c>
      <c r="G37" s="33"/>
      <c r="H37" s="33"/>
      <c r="I37" s="114">
        <v>0</v>
      </c>
      <c r="J37" s="113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10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5"/>
      <c r="D39" s="116" t="s">
        <v>43</v>
      </c>
      <c r="E39" s="61"/>
      <c r="F39" s="61"/>
      <c r="G39" s="117" t="s">
        <v>44</v>
      </c>
      <c r="H39" s="118" t="s">
        <v>45</v>
      </c>
      <c r="I39" s="119"/>
      <c r="J39" s="120">
        <f>SUM(J30:J37)</f>
        <v>0</v>
      </c>
      <c r="K39" s="121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10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I41" s="99"/>
      <c r="L41" s="21"/>
    </row>
    <row r="42" spans="1:31" s="1" customFormat="1" ht="14.45" customHeight="1">
      <c r="B42" s="21"/>
      <c r="I42" s="99"/>
      <c r="L42" s="21"/>
    </row>
    <row r="43" spans="1:31" s="1" customFormat="1" ht="14.45" customHeight="1">
      <c r="B43" s="21"/>
      <c r="I43" s="99"/>
      <c r="L43" s="21"/>
    </row>
    <row r="44" spans="1:31" s="1" customFormat="1" ht="14.45" customHeight="1">
      <c r="B44" s="21"/>
      <c r="I44" s="99"/>
      <c r="L44" s="21"/>
    </row>
    <row r="45" spans="1:31" s="1" customFormat="1" ht="14.45" customHeight="1">
      <c r="B45" s="21"/>
      <c r="I45" s="99"/>
      <c r="L45" s="21"/>
    </row>
    <row r="46" spans="1:31" s="1" customFormat="1" ht="14.45" customHeight="1">
      <c r="B46" s="21"/>
      <c r="I46" s="99"/>
      <c r="L46" s="21"/>
    </row>
    <row r="47" spans="1:31" s="1" customFormat="1" ht="14.45" customHeight="1">
      <c r="B47" s="21"/>
      <c r="I47" s="99"/>
      <c r="L47" s="21"/>
    </row>
    <row r="48" spans="1:31" s="1" customFormat="1" ht="14.45" customHeight="1">
      <c r="B48" s="21"/>
      <c r="I48" s="99"/>
      <c r="L48" s="21"/>
    </row>
    <row r="49" spans="1:31" s="1" customFormat="1" ht="14.45" customHeight="1">
      <c r="B49" s="21"/>
      <c r="I49" s="99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122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48</v>
      </c>
      <c r="E61" s="36"/>
      <c r="F61" s="123" t="s">
        <v>49</v>
      </c>
      <c r="G61" s="46" t="s">
        <v>48</v>
      </c>
      <c r="H61" s="36"/>
      <c r="I61" s="124"/>
      <c r="J61" s="125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126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48</v>
      </c>
      <c r="E76" s="36"/>
      <c r="F76" s="123" t="s">
        <v>49</v>
      </c>
      <c r="G76" s="46" t="s">
        <v>48</v>
      </c>
      <c r="H76" s="36"/>
      <c r="I76" s="124"/>
      <c r="J76" s="125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27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28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152</v>
      </c>
      <c r="D82" s="33"/>
      <c r="E82" s="33"/>
      <c r="F82" s="33"/>
      <c r="G82" s="33"/>
      <c r="H82" s="33"/>
      <c r="I82" s="10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10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3.25" customHeight="1">
      <c r="A85" s="33"/>
      <c r="B85" s="34"/>
      <c r="C85" s="33"/>
      <c r="D85" s="33"/>
      <c r="E85" s="282" t="str">
        <f>E7</f>
        <v>Obec Široký Důl - Výměna vodovodního řadu od VŠ Střítež - 02 Zásobní řady</v>
      </c>
      <c r="F85" s="283"/>
      <c r="G85" s="283"/>
      <c r="H85" s="283"/>
      <c r="I85" s="10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114</v>
      </c>
      <c r="D86" s="33"/>
      <c r="E86" s="33"/>
      <c r="F86" s="33"/>
      <c r="G86" s="33"/>
      <c r="H86" s="33"/>
      <c r="I86" s="10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39" t="str">
        <f>E9</f>
        <v>04 - Suchovod</v>
      </c>
      <c r="F87" s="284"/>
      <c r="G87" s="284"/>
      <c r="H87" s="284"/>
      <c r="I87" s="10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3"/>
      <c r="E89" s="33"/>
      <c r="F89" s="26" t="str">
        <f>F12</f>
        <v>Široký Důl</v>
      </c>
      <c r="G89" s="33"/>
      <c r="H89" s="33"/>
      <c r="I89" s="104" t="s">
        <v>22</v>
      </c>
      <c r="J89" s="56" t="str">
        <f>IF(J12="","",J12)</f>
        <v/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 xml:space="preserve"> </v>
      </c>
      <c r="G91" s="33"/>
      <c r="H91" s="33"/>
      <c r="I91" s="104" t="s">
        <v>29</v>
      </c>
      <c r="J91" s="31" t="str">
        <f>E21</f>
        <v xml:space="preserve"> 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104" t="s">
        <v>31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9" t="s">
        <v>153</v>
      </c>
      <c r="D94" s="115"/>
      <c r="E94" s="115"/>
      <c r="F94" s="115"/>
      <c r="G94" s="115"/>
      <c r="H94" s="115"/>
      <c r="I94" s="130"/>
      <c r="J94" s="131" t="s">
        <v>154</v>
      </c>
      <c r="K94" s="115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2" t="s">
        <v>155</v>
      </c>
      <c r="D96" s="33"/>
      <c r="E96" s="33"/>
      <c r="F96" s="33"/>
      <c r="G96" s="33"/>
      <c r="H96" s="33"/>
      <c r="I96" s="103"/>
      <c r="J96" s="72">
        <f>J125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156</v>
      </c>
    </row>
    <row r="97" spans="1:31" s="9" customFormat="1" ht="24.95" customHeight="1">
      <c r="B97" s="133"/>
      <c r="D97" s="134" t="s">
        <v>157</v>
      </c>
      <c r="E97" s="135"/>
      <c r="F97" s="135"/>
      <c r="G97" s="135"/>
      <c r="H97" s="135"/>
      <c r="I97" s="136"/>
      <c r="J97" s="137">
        <f>J126</f>
        <v>0</v>
      </c>
      <c r="L97" s="133"/>
    </row>
    <row r="98" spans="1:31" s="10" customFormat="1" ht="19.899999999999999" customHeight="1">
      <c r="B98" s="138"/>
      <c r="D98" s="139" t="s">
        <v>158</v>
      </c>
      <c r="E98" s="140"/>
      <c r="F98" s="140"/>
      <c r="G98" s="140"/>
      <c r="H98" s="140"/>
      <c r="I98" s="141"/>
      <c r="J98" s="142">
        <f>J127</f>
        <v>0</v>
      </c>
      <c r="L98" s="138"/>
    </row>
    <row r="99" spans="1:31" s="10" customFormat="1" ht="19.899999999999999" customHeight="1">
      <c r="B99" s="138"/>
      <c r="D99" s="139" t="s">
        <v>161</v>
      </c>
      <c r="E99" s="140"/>
      <c r="F99" s="140"/>
      <c r="G99" s="140"/>
      <c r="H99" s="140"/>
      <c r="I99" s="141"/>
      <c r="J99" s="142">
        <f>J152</f>
        <v>0</v>
      </c>
      <c r="L99" s="138"/>
    </row>
    <row r="100" spans="1:31" s="10" customFormat="1" ht="19.899999999999999" customHeight="1">
      <c r="B100" s="138"/>
      <c r="D100" s="139" t="s">
        <v>162</v>
      </c>
      <c r="E100" s="140"/>
      <c r="F100" s="140"/>
      <c r="G100" s="140"/>
      <c r="H100" s="140"/>
      <c r="I100" s="141"/>
      <c r="J100" s="142">
        <f>J157</f>
        <v>0</v>
      </c>
      <c r="L100" s="138"/>
    </row>
    <row r="101" spans="1:31" s="10" customFormat="1" ht="19.899999999999999" customHeight="1">
      <c r="B101" s="138"/>
      <c r="D101" s="139" t="s">
        <v>163</v>
      </c>
      <c r="E101" s="140"/>
      <c r="F101" s="140"/>
      <c r="G101" s="140"/>
      <c r="H101" s="140"/>
      <c r="I101" s="141"/>
      <c r="J101" s="142">
        <f>J170</f>
        <v>0</v>
      </c>
      <c r="L101" s="138"/>
    </row>
    <row r="102" spans="1:31" s="10" customFormat="1" ht="19.899999999999999" customHeight="1">
      <c r="B102" s="138"/>
      <c r="D102" s="139" t="s">
        <v>164</v>
      </c>
      <c r="E102" s="140"/>
      <c r="F102" s="140"/>
      <c r="G102" s="140"/>
      <c r="H102" s="140"/>
      <c r="I102" s="141"/>
      <c r="J102" s="142">
        <f>J281</f>
        <v>0</v>
      </c>
      <c r="L102" s="138"/>
    </row>
    <row r="103" spans="1:31" s="10" customFormat="1" ht="19.899999999999999" customHeight="1">
      <c r="B103" s="138"/>
      <c r="D103" s="139" t="s">
        <v>165</v>
      </c>
      <c r="E103" s="140"/>
      <c r="F103" s="140"/>
      <c r="G103" s="140"/>
      <c r="H103" s="140"/>
      <c r="I103" s="141"/>
      <c r="J103" s="142">
        <f>J291</f>
        <v>0</v>
      </c>
      <c r="L103" s="138"/>
    </row>
    <row r="104" spans="1:31" s="10" customFormat="1" ht="19.899999999999999" customHeight="1">
      <c r="B104" s="138"/>
      <c r="D104" s="139" t="s">
        <v>166</v>
      </c>
      <c r="E104" s="140"/>
      <c r="F104" s="140"/>
      <c r="G104" s="140"/>
      <c r="H104" s="140"/>
      <c r="I104" s="141"/>
      <c r="J104" s="142">
        <f>J294</f>
        <v>0</v>
      </c>
      <c r="L104" s="138"/>
    </row>
    <row r="105" spans="1:31" s="10" customFormat="1" ht="19.899999999999999" customHeight="1">
      <c r="B105" s="138"/>
      <c r="D105" s="139" t="s">
        <v>167</v>
      </c>
      <c r="E105" s="140"/>
      <c r="F105" s="140"/>
      <c r="G105" s="140"/>
      <c r="H105" s="140"/>
      <c r="I105" s="141"/>
      <c r="J105" s="142">
        <f>J303</f>
        <v>0</v>
      </c>
      <c r="L105" s="138"/>
    </row>
    <row r="106" spans="1:31" s="2" customFormat="1" ht="21.75" customHeight="1">
      <c r="A106" s="33"/>
      <c r="B106" s="34"/>
      <c r="C106" s="33"/>
      <c r="D106" s="33"/>
      <c r="E106" s="33"/>
      <c r="F106" s="33"/>
      <c r="G106" s="33"/>
      <c r="H106" s="33"/>
      <c r="I106" s="103"/>
      <c r="J106" s="33"/>
      <c r="K106" s="33"/>
      <c r="L106" s="4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48"/>
      <c r="C107" s="49"/>
      <c r="D107" s="49"/>
      <c r="E107" s="49"/>
      <c r="F107" s="49"/>
      <c r="G107" s="49"/>
      <c r="H107" s="49"/>
      <c r="I107" s="127"/>
      <c r="J107" s="49"/>
      <c r="K107" s="49"/>
      <c r="L107" s="4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31" s="2" customFormat="1" ht="6.95" customHeight="1">
      <c r="A111" s="33"/>
      <c r="B111" s="50"/>
      <c r="C111" s="51"/>
      <c r="D111" s="51"/>
      <c r="E111" s="51"/>
      <c r="F111" s="51"/>
      <c r="G111" s="51"/>
      <c r="H111" s="51"/>
      <c r="I111" s="128"/>
      <c r="J111" s="51"/>
      <c r="K111" s="51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24.95" customHeight="1">
      <c r="A112" s="33"/>
      <c r="B112" s="34"/>
      <c r="C112" s="22" t="s">
        <v>170</v>
      </c>
      <c r="D112" s="33"/>
      <c r="E112" s="33"/>
      <c r="F112" s="33"/>
      <c r="G112" s="33"/>
      <c r="H112" s="33"/>
      <c r="I112" s="10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>
      <c r="A113" s="33"/>
      <c r="B113" s="34"/>
      <c r="C113" s="33"/>
      <c r="D113" s="33"/>
      <c r="E113" s="33"/>
      <c r="F113" s="33"/>
      <c r="G113" s="33"/>
      <c r="H113" s="33"/>
      <c r="I113" s="10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16</v>
      </c>
      <c r="D114" s="33"/>
      <c r="E114" s="33"/>
      <c r="F114" s="33"/>
      <c r="G114" s="33"/>
      <c r="H114" s="33"/>
      <c r="I114" s="10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23.25" customHeight="1">
      <c r="A115" s="33"/>
      <c r="B115" s="34"/>
      <c r="C115" s="33"/>
      <c r="D115" s="33"/>
      <c r="E115" s="282" t="str">
        <f>E7</f>
        <v>Obec Široký Důl - Výměna vodovodního řadu od VŠ Střítež - 02 Zásobní řady</v>
      </c>
      <c r="F115" s="283"/>
      <c r="G115" s="283"/>
      <c r="H115" s="283"/>
      <c r="I115" s="10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>
      <c r="A116" s="33"/>
      <c r="B116" s="34"/>
      <c r="C116" s="28" t="s">
        <v>114</v>
      </c>
      <c r="D116" s="33"/>
      <c r="E116" s="33"/>
      <c r="F116" s="33"/>
      <c r="G116" s="33"/>
      <c r="H116" s="33"/>
      <c r="I116" s="10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>
      <c r="A117" s="33"/>
      <c r="B117" s="34"/>
      <c r="C117" s="33"/>
      <c r="D117" s="33"/>
      <c r="E117" s="239" t="str">
        <f>E9</f>
        <v>04 - Suchovod</v>
      </c>
      <c r="F117" s="284"/>
      <c r="G117" s="284"/>
      <c r="H117" s="284"/>
      <c r="I117" s="103"/>
      <c r="J117" s="33"/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10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>
      <c r="A119" s="33"/>
      <c r="B119" s="34"/>
      <c r="C119" s="28" t="s">
        <v>20</v>
      </c>
      <c r="D119" s="33"/>
      <c r="E119" s="33"/>
      <c r="F119" s="26" t="str">
        <f>F12</f>
        <v>Široký Důl</v>
      </c>
      <c r="G119" s="33"/>
      <c r="H119" s="33"/>
      <c r="I119" s="104" t="s">
        <v>22</v>
      </c>
      <c r="J119" s="56" t="str">
        <f>IF(J12="","",J12)</f>
        <v/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5" customHeight="1">
      <c r="A120" s="33"/>
      <c r="B120" s="34"/>
      <c r="C120" s="33"/>
      <c r="D120" s="33"/>
      <c r="E120" s="33"/>
      <c r="F120" s="33"/>
      <c r="G120" s="33"/>
      <c r="H120" s="33"/>
      <c r="I120" s="103"/>
      <c r="J120" s="33"/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>
      <c r="A121" s="33"/>
      <c r="B121" s="34"/>
      <c r="C121" s="28" t="s">
        <v>23</v>
      </c>
      <c r="D121" s="33"/>
      <c r="E121" s="33"/>
      <c r="F121" s="26" t="str">
        <f>E15</f>
        <v xml:space="preserve"> </v>
      </c>
      <c r="G121" s="33"/>
      <c r="H121" s="33"/>
      <c r="I121" s="104" t="s">
        <v>29</v>
      </c>
      <c r="J121" s="31" t="str">
        <f>E21</f>
        <v xml:space="preserve"> </v>
      </c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" customHeight="1">
      <c r="A122" s="33"/>
      <c r="B122" s="34"/>
      <c r="C122" s="28" t="s">
        <v>27</v>
      </c>
      <c r="D122" s="33"/>
      <c r="E122" s="33"/>
      <c r="F122" s="26" t="str">
        <f>IF(E18="","",E18)</f>
        <v>Vyplň údaj</v>
      </c>
      <c r="G122" s="33"/>
      <c r="H122" s="33"/>
      <c r="I122" s="104" t="s">
        <v>31</v>
      </c>
      <c r="J122" s="31" t="str">
        <f>E24</f>
        <v xml:space="preserve"> </v>
      </c>
      <c r="K122" s="33"/>
      <c r="L122" s="4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>
      <c r="A123" s="33"/>
      <c r="B123" s="34"/>
      <c r="C123" s="33"/>
      <c r="D123" s="33"/>
      <c r="E123" s="33"/>
      <c r="F123" s="33"/>
      <c r="G123" s="33"/>
      <c r="H123" s="33"/>
      <c r="I123" s="103"/>
      <c r="J123" s="33"/>
      <c r="K123" s="33"/>
      <c r="L123" s="4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>
      <c r="A124" s="143"/>
      <c r="B124" s="144"/>
      <c r="C124" s="145" t="s">
        <v>171</v>
      </c>
      <c r="D124" s="146" t="s">
        <v>58</v>
      </c>
      <c r="E124" s="146" t="s">
        <v>54</v>
      </c>
      <c r="F124" s="146" t="s">
        <v>55</v>
      </c>
      <c r="G124" s="146" t="s">
        <v>172</v>
      </c>
      <c r="H124" s="146" t="s">
        <v>173</v>
      </c>
      <c r="I124" s="147" t="s">
        <v>174</v>
      </c>
      <c r="J124" s="146" t="s">
        <v>154</v>
      </c>
      <c r="K124" s="148" t="s">
        <v>175</v>
      </c>
      <c r="L124" s="149"/>
      <c r="M124" s="63" t="s">
        <v>1</v>
      </c>
      <c r="N124" s="64" t="s">
        <v>37</v>
      </c>
      <c r="O124" s="64" t="s">
        <v>176</v>
      </c>
      <c r="P124" s="64" t="s">
        <v>177</v>
      </c>
      <c r="Q124" s="64" t="s">
        <v>178</v>
      </c>
      <c r="R124" s="64" t="s">
        <v>179</v>
      </c>
      <c r="S124" s="64" t="s">
        <v>180</v>
      </c>
      <c r="T124" s="65" t="s">
        <v>181</v>
      </c>
      <c r="U124" s="143"/>
      <c r="V124" s="143"/>
      <c r="W124" s="143"/>
      <c r="X124" s="143"/>
      <c r="Y124" s="143"/>
      <c r="Z124" s="143"/>
      <c r="AA124" s="143"/>
      <c r="AB124" s="143"/>
      <c r="AC124" s="143"/>
      <c r="AD124" s="143"/>
      <c r="AE124" s="143"/>
    </row>
    <row r="125" spans="1:65" s="2" customFormat="1" ht="22.9" customHeight="1">
      <c r="A125" s="33"/>
      <c r="B125" s="34"/>
      <c r="C125" s="70" t="s">
        <v>182</v>
      </c>
      <c r="D125" s="33"/>
      <c r="E125" s="33"/>
      <c r="F125" s="33"/>
      <c r="G125" s="33"/>
      <c r="H125" s="33"/>
      <c r="I125" s="103"/>
      <c r="J125" s="150">
        <f>BK125</f>
        <v>0</v>
      </c>
      <c r="K125" s="33"/>
      <c r="L125" s="34"/>
      <c r="M125" s="66"/>
      <c r="N125" s="57"/>
      <c r="O125" s="67"/>
      <c r="P125" s="151">
        <f>P126</f>
        <v>0</v>
      </c>
      <c r="Q125" s="67"/>
      <c r="R125" s="151">
        <f>R126</f>
        <v>9.8334031</v>
      </c>
      <c r="S125" s="67"/>
      <c r="T125" s="152">
        <f>T126</f>
        <v>5.9399999999999995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72</v>
      </c>
      <c r="AU125" s="18" t="s">
        <v>156</v>
      </c>
      <c r="BK125" s="153">
        <f>BK126</f>
        <v>0</v>
      </c>
    </row>
    <row r="126" spans="1:65" s="12" customFormat="1" ht="25.9" customHeight="1">
      <c r="B126" s="154"/>
      <c r="D126" s="155" t="s">
        <v>72</v>
      </c>
      <c r="E126" s="156" t="s">
        <v>183</v>
      </c>
      <c r="F126" s="156" t="s">
        <v>184</v>
      </c>
      <c r="I126" s="157"/>
      <c r="J126" s="158">
        <f>BK126</f>
        <v>0</v>
      </c>
      <c r="L126" s="154"/>
      <c r="M126" s="159"/>
      <c r="N126" s="160"/>
      <c r="O126" s="160"/>
      <c r="P126" s="161">
        <f>P127+P152+P157+P170+P281+P291+P294+P303</f>
        <v>0</v>
      </c>
      <c r="Q126" s="160"/>
      <c r="R126" s="161">
        <f>R127+R152+R157+R170+R281+R291+R294+R303</f>
        <v>9.8334031</v>
      </c>
      <c r="S126" s="160"/>
      <c r="T126" s="162">
        <f>T127+T152+T157+T170+T281+T291+T294+T303</f>
        <v>5.9399999999999995</v>
      </c>
      <c r="AR126" s="155" t="s">
        <v>80</v>
      </c>
      <c r="AT126" s="163" t="s">
        <v>72</v>
      </c>
      <c r="AU126" s="163" t="s">
        <v>73</v>
      </c>
      <c r="AY126" s="155" t="s">
        <v>185</v>
      </c>
      <c r="BK126" s="164">
        <f>BK127+BK152+BK157+BK170+BK281+BK291+BK294+BK303</f>
        <v>0</v>
      </c>
    </row>
    <row r="127" spans="1:65" s="12" customFormat="1" ht="22.9" customHeight="1">
      <c r="B127" s="154"/>
      <c r="D127" s="155" t="s">
        <v>72</v>
      </c>
      <c r="E127" s="165" t="s">
        <v>80</v>
      </c>
      <c r="F127" s="165" t="s">
        <v>186</v>
      </c>
      <c r="I127" s="157"/>
      <c r="J127" s="166">
        <f>BK127</f>
        <v>0</v>
      </c>
      <c r="L127" s="154"/>
      <c r="M127" s="159"/>
      <c r="N127" s="160"/>
      <c r="O127" s="160"/>
      <c r="P127" s="161">
        <f>SUM(P128:P151)</f>
        <v>0</v>
      </c>
      <c r="Q127" s="160"/>
      <c r="R127" s="161">
        <f>SUM(R128:R151)</f>
        <v>0</v>
      </c>
      <c r="S127" s="160"/>
      <c r="T127" s="162">
        <f>SUM(T128:T151)</f>
        <v>5.9399999999999995</v>
      </c>
      <c r="AR127" s="155" t="s">
        <v>80</v>
      </c>
      <c r="AT127" s="163" t="s">
        <v>72</v>
      </c>
      <c r="AU127" s="163" t="s">
        <v>80</v>
      </c>
      <c r="AY127" s="155" t="s">
        <v>185</v>
      </c>
      <c r="BK127" s="164">
        <f>SUM(BK128:BK151)</f>
        <v>0</v>
      </c>
    </row>
    <row r="128" spans="1:65" s="2" customFormat="1" ht="21.75" customHeight="1">
      <c r="A128" s="33"/>
      <c r="B128" s="167"/>
      <c r="C128" s="168" t="s">
        <v>80</v>
      </c>
      <c r="D128" s="168" t="s">
        <v>187</v>
      </c>
      <c r="E128" s="169" t="s">
        <v>203</v>
      </c>
      <c r="F128" s="170" t="s">
        <v>204</v>
      </c>
      <c r="G128" s="171" t="s">
        <v>190</v>
      </c>
      <c r="H128" s="172">
        <v>9</v>
      </c>
      <c r="I128" s="173"/>
      <c r="J128" s="174">
        <f>ROUND(I128*H128,2)</f>
        <v>0</v>
      </c>
      <c r="K128" s="170" t="s">
        <v>191</v>
      </c>
      <c r="L128" s="34"/>
      <c r="M128" s="175" t="s">
        <v>1</v>
      </c>
      <c r="N128" s="176" t="s">
        <v>38</v>
      </c>
      <c r="O128" s="59"/>
      <c r="P128" s="177">
        <f>O128*H128</f>
        <v>0</v>
      </c>
      <c r="Q128" s="177">
        <v>0</v>
      </c>
      <c r="R128" s="177">
        <f>Q128*H128</f>
        <v>0</v>
      </c>
      <c r="S128" s="177">
        <v>0.44</v>
      </c>
      <c r="T128" s="178">
        <f>S128*H128</f>
        <v>3.96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79" t="s">
        <v>192</v>
      </c>
      <c r="AT128" s="179" t="s">
        <v>187</v>
      </c>
      <c r="AU128" s="179" t="s">
        <v>82</v>
      </c>
      <c r="AY128" s="18" t="s">
        <v>185</v>
      </c>
      <c r="BE128" s="180">
        <f>IF(N128="základní",J128,0)</f>
        <v>0</v>
      </c>
      <c r="BF128" s="180">
        <f>IF(N128="snížená",J128,0)</f>
        <v>0</v>
      </c>
      <c r="BG128" s="180">
        <f>IF(N128="zákl. přenesená",J128,0)</f>
        <v>0</v>
      </c>
      <c r="BH128" s="180">
        <f>IF(N128="sníž. přenesená",J128,0)</f>
        <v>0</v>
      </c>
      <c r="BI128" s="180">
        <f>IF(N128="nulová",J128,0)</f>
        <v>0</v>
      </c>
      <c r="BJ128" s="18" t="s">
        <v>80</v>
      </c>
      <c r="BK128" s="180">
        <f>ROUND(I128*H128,2)</f>
        <v>0</v>
      </c>
      <c r="BL128" s="18" t="s">
        <v>192</v>
      </c>
      <c r="BM128" s="179" t="s">
        <v>1518</v>
      </c>
    </row>
    <row r="129" spans="1:65" s="13" customFormat="1" ht="11.25">
      <c r="B129" s="181"/>
      <c r="D129" s="182" t="s">
        <v>194</v>
      </c>
      <c r="E129" s="183" t="s">
        <v>1</v>
      </c>
      <c r="F129" s="184" t="s">
        <v>200</v>
      </c>
      <c r="H129" s="183" t="s">
        <v>1</v>
      </c>
      <c r="I129" s="185"/>
      <c r="L129" s="181"/>
      <c r="M129" s="186"/>
      <c r="N129" s="187"/>
      <c r="O129" s="187"/>
      <c r="P129" s="187"/>
      <c r="Q129" s="187"/>
      <c r="R129" s="187"/>
      <c r="S129" s="187"/>
      <c r="T129" s="188"/>
      <c r="AT129" s="183" t="s">
        <v>194</v>
      </c>
      <c r="AU129" s="183" t="s">
        <v>82</v>
      </c>
      <c r="AV129" s="13" t="s">
        <v>80</v>
      </c>
      <c r="AW129" s="13" t="s">
        <v>30</v>
      </c>
      <c r="AX129" s="13" t="s">
        <v>73</v>
      </c>
      <c r="AY129" s="183" t="s">
        <v>185</v>
      </c>
    </row>
    <row r="130" spans="1:65" s="14" customFormat="1" ht="11.25">
      <c r="B130" s="189"/>
      <c r="D130" s="182" t="s">
        <v>194</v>
      </c>
      <c r="E130" s="190" t="s">
        <v>1</v>
      </c>
      <c r="F130" s="191" t="s">
        <v>1519</v>
      </c>
      <c r="H130" s="192">
        <v>9</v>
      </c>
      <c r="I130" s="193"/>
      <c r="L130" s="189"/>
      <c r="M130" s="194"/>
      <c r="N130" s="195"/>
      <c r="O130" s="195"/>
      <c r="P130" s="195"/>
      <c r="Q130" s="195"/>
      <c r="R130" s="195"/>
      <c r="S130" s="195"/>
      <c r="T130" s="196"/>
      <c r="AT130" s="190" t="s">
        <v>194</v>
      </c>
      <c r="AU130" s="190" t="s">
        <v>82</v>
      </c>
      <c r="AV130" s="14" t="s">
        <v>82</v>
      </c>
      <c r="AW130" s="14" t="s">
        <v>30</v>
      </c>
      <c r="AX130" s="14" t="s">
        <v>73</v>
      </c>
      <c r="AY130" s="190" t="s">
        <v>185</v>
      </c>
    </row>
    <row r="131" spans="1:65" s="15" customFormat="1" ht="11.25">
      <c r="B131" s="197"/>
      <c r="D131" s="182" t="s">
        <v>194</v>
      </c>
      <c r="E131" s="198" t="s">
        <v>1</v>
      </c>
      <c r="F131" s="199" t="s">
        <v>146</v>
      </c>
      <c r="H131" s="200">
        <v>9</v>
      </c>
      <c r="I131" s="201"/>
      <c r="L131" s="197"/>
      <c r="M131" s="202"/>
      <c r="N131" s="203"/>
      <c r="O131" s="203"/>
      <c r="P131" s="203"/>
      <c r="Q131" s="203"/>
      <c r="R131" s="203"/>
      <c r="S131" s="203"/>
      <c r="T131" s="204"/>
      <c r="AT131" s="198" t="s">
        <v>194</v>
      </c>
      <c r="AU131" s="198" t="s">
        <v>82</v>
      </c>
      <c r="AV131" s="15" t="s">
        <v>192</v>
      </c>
      <c r="AW131" s="15" t="s">
        <v>30</v>
      </c>
      <c r="AX131" s="15" t="s">
        <v>80</v>
      </c>
      <c r="AY131" s="198" t="s">
        <v>185</v>
      </c>
    </row>
    <row r="132" spans="1:65" s="2" customFormat="1" ht="21.75" customHeight="1">
      <c r="A132" s="33"/>
      <c r="B132" s="167"/>
      <c r="C132" s="168" t="s">
        <v>82</v>
      </c>
      <c r="D132" s="168" t="s">
        <v>187</v>
      </c>
      <c r="E132" s="169" t="s">
        <v>209</v>
      </c>
      <c r="F132" s="170" t="s">
        <v>210</v>
      </c>
      <c r="G132" s="171" t="s">
        <v>190</v>
      </c>
      <c r="H132" s="172">
        <v>9</v>
      </c>
      <c r="I132" s="173"/>
      <c r="J132" s="174">
        <f>ROUND(I132*H132,2)</f>
        <v>0</v>
      </c>
      <c r="K132" s="170" t="s">
        <v>191</v>
      </c>
      <c r="L132" s="34"/>
      <c r="M132" s="175" t="s">
        <v>1</v>
      </c>
      <c r="N132" s="176" t="s">
        <v>38</v>
      </c>
      <c r="O132" s="59"/>
      <c r="P132" s="177">
        <f>O132*H132</f>
        <v>0</v>
      </c>
      <c r="Q132" s="177">
        <v>0</v>
      </c>
      <c r="R132" s="177">
        <f>Q132*H132</f>
        <v>0</v>
      </c>
      <c r="S132" s="177">
        <v>0.22</v>
      </c>
      <c r="T132" s="178">
        <f>S132*H132</f>
        <v>1.98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79" t="s">
        <v>192</v>
      </c>
      <c r="AT132" s="179" t="s">
        <v>187</v>
      </c>
      <c r="AU132" s="179" t="s">
        <v>82</v>
      </c>
      <c r="AY132" s="18" t="s">
        <v>185</v>
      </c>
      <c r="BE132" s="180">
        <f>IF(N132="základní",J132,0)</f>
        <v>0</v>
      </c>
      <c r="BF132" s="180">
        <f>IF(N132="snížená",J132,0)</f>
        <v>0</v>
      </c>
      <c r="BG132" s="180">
        <f>IF(N132="zákl. přenesená",J132,0)</f>
        <v>0</v>
      </c>
      <c r="BH132" s="180">
        <f>IF(N132="sníž. přenesená",J132,0)</f>
        <v>0</v>
      </c>
      <c r="BI132" s="180">
        <f>IF(N132="nulová",J132,0)</f>
        <v>0</v>
      </c>
      <c r="BJ132" s="18" t="s">
        <v>80</v>
      </c>
      <c r="BK132" s="180">
        <f>ROUND(I132*H132,2)</f>
        <v>0</v>
      </c>
      <c r="BL132" s="18" t="s">
        <v>192</v>
      </c>
      <c r="BM132" s="179" t="s">
        <v>1520</v>
      </c>
    </row>
    <row r="133" spans="1:65" s="13" customFormat="1" ht="11.25">
      <c r="B133" s="181"/>
      <c r="D133" s="182" t="s">
        <v>194</v>
      </c>
      <c r="E133" s="183" t="s">
        <v>1</v>
      </c>
      <c r="F133" s="184" t="s">
        <v>200</v>
      </c>
      <c r="H133" s="183" t="s">
        <v>1</v>
      </c>
      <c r="I133" s="185"/>
      <c r="L133" s="181"/>
      <c r="M133" s="186"/>
      <c r="N133" s="187"/>
      <c r="O133" s="187"/>
      <c r="P133" s="187"/>
      <c r="Q133" s="187"/>
      <c r="R133" s="187"/>
      <c r="S133" s="187"/>
      <c r="T133" s="188"/>
      <c r="AT133" s="183" t="s">
        <v>194</v>
      </c>
      <c r="AU133" s="183" t="s">
        <v>82</v>
      </c>
      <c r="AV133" s="13" t="s">
        <v>80</v>
      </c>
      <c r="AW133" s="13" t="s">
        <v>30</v>
      </c>
      <c r="AX133" s="13" t="s">
        <v>73</v>
      </c>
      <c r="AY133" s="183" t="s">
        <v>185</v>
      </c>
    </row>
    <row r="134" spans="1:65" s="14" customFormat="1" ht="11.25">
      <c r="B134" s="189"/>
      <c r="D134" s="182" t="s">
        <v>194</v>
      </c>
      <c r="E134" s="190" t="s">
        <v>1</v>
      </c>
      <c r="F134" s="191" t="s">
        <v>1519</v>
      </c>
      <c r="H134" s="192">
        <v>9</v>
      </c>
      <c r="I134" s="193"/>
      <c r="L134" s="189"/>
      <c r="M134" s="194"/>
      <c r="N134" s="195"/>
      <c r="O134" s="195"/>
      <c r="P134" s="195"/>
      <c r="Q134" s="195"/>
      <c r="R134" s="195"/>
      <c r="S134" s="195"/>
      <c r="T134" s="196"/>
      <c r="AT134" s="190" t="s">
        <v>194</v>
      </c>
      <c r="AU134" s="190" t="s">
        <v>82</v>
      </c>
      <c r="AV134" s="14" t="s">
        <v>82</v>
      </c>
      <c r="AW134" s="14" t="s">
        <v>30</v>
      </c>
      <c r="AX134" s="14" t="s">
        <v>80</v>
      </c>
      <c r="AY134" s="190" t="s">
        <v>185</v>
      </c>
    </row>
    <row r="135" spans="1:65" s="2" customFormat="1" ht="16.5" customHeight="1">
      <c r="A135" s="33"/>
      <c r="B135" s="167"/>
      <c r="C135" s="168" t="s">
        <v>202</v>
      </c>
      <c r="D135" s="168" t="s">
        <v>187</v>
      </c>
      <c r="E135" s="169" t="s">
        <v>414</v>
      </c>
      <c r="F135" s="170" t="s">
        <v>415</v>
      </c>
      <c r="G135" s="171" t="s">
        <v>262</v>
      </c>
      <c r="H135" s="172">
        <v>2.6070000000000002</v>
      </c>
      <c r="I135" s="173"/>
      <c r="J135" s="174">
        <f>ROUND(I135*H135,2)</f>
        <v>0</v>
      </c>
      <c r="K135" s="170" t="s">
        <v>191</v>
      </c>
      <c r="L135" s="34"/>
      <c r="M135" s="175" t="s">
        <v>1</v>
      </c>
      <c r="N135" s="176" t="s">
        <v>38</v>
      </c>
      <c r="O135" s="59"/>
      <c r="P135" s="177">
        <f>O135*H135</f>
        <v>0</v>
      </c>
      <c r="Q135" s="177">
        <v>0</v>
      </c>
      <c r="R135" s="177">
        <f>Q135*H135</f>
        <v>0</v>
      </c>
      <c r="S135" s="177">
        <v>0</v>
      </c>
      <c r="T135" s="178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79" t="s">
        <v>192</v>
      </c>
      <c r="AT135" s="179" t="s">
        <v>187</v>
      </c>
      <c r="AU135" s="179" t="s">
        <v>82</v>
      </c>
      <c r="AY135" s="18" t="s">
        <v>185</v>
      </c>
      <c r="BE135" s="180">
        <f>IF(N135="základní",J135,0)</f>
        <v>0</v>
      </c>
      <c r="BF135" s="180">
        <f>IF(N135="snížená",J135,0)</f>
        <v>0</v>
      </c>
      <c r="BG135" s="180">
        <f>IF(N135="zákl. přenesená",J135,0)</f>
        <v>0</v>
      </c>
      <c r="BH135" s="180">
        <f>IF(N135="sníž. přenesená",J135,0)</f>
        <v>0</v>
      </c>
      <c r="BI135" s="180">
        <f>IF(N135="nulová",J135,0)</f>
        <v>0</v>
      </c>
      <c r="BJ135" s="18" t="s">
        <v>80</v>
      </c>
      <c r="BK135" s="180">
        <f>ROUND(I135*H135,2)</f>
        <v>0</v>
      </c>
      <c r="BL135" s="18" t="s">
        <v>192</v>
      </c>
      <c r="BM135" s="179" t="s">
        <v>477</v>
      </c>
    </row>
    <row r="136" spans="1:65" s="13" customFormat="1" ht="11.25">
      <c r="B136" s="181"/>
      <c r="D136" s="182" t="s">
        <v>194</v>
      </c>
      <c r="E136" s="183" t="s">
        <v>1</v>
      </c>
      <c r="F136" s="184" t="s">
        <v>1245</v>
      </c>
      <c r="H136" s="183" t="s">
        <v>1</v>
      </c>
      <c r="I136" s="185"/>
      <c r="L136" s="181"/>
      <c r="M136" s="186"/>
      <c r="N136" s="187"/>
      <c r="O136" s="187"/>
      <c r="P136" s="187"/>
      <c r="Q136" s="187"/>
      <c r="R136" s="187"/>
      <c r="S136" s="187"/>
      <c r="T136" s="188"/>
      <c r="AT136" s="183" t="s">
        <v>194</v>
      </c>
      <c r="AU136" s="183" t="s">
        <v>82</v>
      </c>
      <c r="AV136" s="13" t="s">
        <v>80</v>
      </c>
      <c r="AW136" s="13" t="s">
        <v>30</v>
      </c>
      <c r="AX136" s="13" t="s">
        <v>73</v>
      </c>
      <c r="AY136" s="183" t="s">
        <v>185</v>
      </c>
    </row>
    <row r="137" spans="1:65" s="13" customFormat="1" ht="11.25">
      <c r="B137" s="181"/>
      <c r="D137" s="182" t="s">
        <v>194</v>
      </c>
      <c r="E137" s="183" t="s">
        <v>1</v>
      </c>
      <c r="F137" s="184" t="s">
        <v>478</v>
      </c>
      <c r="H137" s="183" t="s">
        <v>1</v>
      </c>
      <c r="I137" s="185"/>
      <c r="L137" s="181"/>
      <c r="M137" s="186"/>
      <c r="N137" s="187"/>
      <c r="O137" s="187"/>
      <c r="P137" s="187"/>
      <c r="Q137" s="187"/>
      <c r="R137" s="187"/>
      <c r="S137" s="187"/>
      <c r="T137" s="188"/>
      <c r="AT137" s="183" t="s">
        <v>194</v>
      </c>
      <c r="AU137" s="183" t="s">
        <v>82</v>
      </c>
      <c r="AV137" s="13" t="s">
        <v>80</v>
      </c>
      <c r="AW137" s="13" t="s">
        <v>30</v>
      </c>
      <c r="AX137" s="13" t="s">
        <v>73</v>
      </c>
      <c r="AY137" s="183" t="s">
        <v>185</v>
      </c>
    </row>
    <row r="138" spans="1:65" s="14" customFormat="1" ht="11.25">
      <c r="B138" s="189"/>
      <c r="D138" s="182" t="s">
        <v>194</v>
      </c>
      <c r="E138" s="190" t="s">
        <v>1</v>
      </c>
      <c r="F138" s="191" t="s">
        <v>136</v>
      </c>
      <c r="H138" s="192">
        <v>2.6070000000000002</v>
      </c>
      <c r="I138" s="193"/>
      <c r="L138" s="189"/>
      <c r="M138" s="194"/>
      <c r="N138" s="195"/>
      <c r="O138" s="195"/>
      <c r="P138" s="195"/>
      <c r="Q138" s="195"/>
      <c r="R138" s="195"/>
      <c r="S138" s="195"/>
      <c r="T138" s="196"/>
      <c r="AT138" s="190" t="s">
        <v>194</v>
      </c>
      <c r="AU138" s="190" t="s">
        <v>82</v>
      </c>
      <c r="AV138" s="14" t="s">
        <v>82</v>
      </c>
      <c r="AW138" s="14" t="s">
        <v>30</v>
      </c>
      <c r="AX138" s="14" t="s">
        <v>73</v>
      </c>
      <c r="AY138" s="190" t="s">
        <v>185</v>
      </c>
    </row>
    <row r="139" spans="1:65" s="15" customFormat="1" ht="11.25">
      <c r="B139" s="197"/>
      <c r="D139" s="182" t="s">
        <v>194</v>
      </c>
      <c r="E139" s="198" t="s">
        <v>134</v>
      </c>
      <c r="F139" s="199" t="s">
        <v>146</v>
      </c>
      <c r="H139" s="200">
        <v>2.6070000000000002</v>
      </c>
      <c r="I139" s="201"/>
      <c r="L139" s="197"/>
      <c r="M139" s="202"/>
      <c r="N139" s="203"/>
      <c r="O139" s="203"/>
      <c r="P139" s="203"/>
      <c r="Q139" s="203"/>
      <c r="R139" s="203"/>
      <c r="S139" s="203"/>
      <c r="T139" s="204"/>
      <c r="AT139" s="198" t="s">
        <v>194</v>
      </c>
      <c r="AU139" s="198" t="s">
        <v>82</v>
      </c>
      <c r="AV139" s="15" t="s">
        <v>192</v>
      </c>
      <c r="AW139" s="15" t="s">
        <v>30</v>
      </c>
      <c r="AX139" s="15" t="s">
        <v>80</v>
      </c>
      <c r="AY139" s="198" t="s">
        <v>185</v>
      </c>
    </row>
    <row r="140" spans="1:65" s="2" customFormat="1" ht="21.75" customHeight="1">
      <c r="A140" s="33"/>
      <c r="B140" s="167"/>
      <c r="C140" s="168" t="s">
        <v>192</v>
      </c>
      <c r="D140" s="168" t="s">
        <v>187</v>
      </c>
      <c r="E140" s="169" t="s">
        <v>481</v>
      </c>
      <c r="F140" s="170" t="s">
        <v>482</v>
      </c>
      <c r="G140" s="171" t="s">
        <v>262</v>
      </c>
      <c r="H140" s="172">
        <v>2.6070000000000002</v>
      </c>
      <c r="I140" s="173"/>
      <c r="J140" s="174">
        <f>ROUND(I140*H140,2)</f>
        <v>0</v>
      </c>
      <c r="K140" s="170" t="s">
        <v>191</v>
      </c>
      <c r="L140" s="34"/>
      <c r="M140" s="175" t="s">
        <v>1</v>
      </c>
      <c r="N140" s="176" t="s">
        <v>38</v>
      </c>
      <c r="O140" s="59"/>
      <c r="P140" s="177">
        <f>O140*H140</f>
        <v>0</v>
      </c>
      <c r="Q140" s="177">
        <v>0</v>
      </c>
      <c r="R140" s="177">
        <f>Q140*H140</f>
        <v>0</v>
      </c>
      <c r="S140" s="177">
        <v>0</v>
      </c>
      <c r="T140" s="178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79" t="s">
        <v>192</v>
      </c>
      <c r="AT140" s="179" t="s">
        <v>187</v>
      </c>
      <c r="AU140" s="179" t="s">
        <v>82</v>
      </c>
      <c r="AY140" s="18" t="s">
        <v>185</v>
      </c>
      <c r="BE140" s="180">
        <f>IF(N140="základní",J140,0)</f>
        <v>0</v>
      </c>
      <c r="BF140" s="180">
        <f>IF(N140="snížená",J140,0)</f>
        <v>0</v>
      </c>
      <c r="BG140" s="180">
        <f>IF(N140="zákl. přenesená",J140,0)</f>
        <v>0</v>
      </c>
      <c r="BH140" s="180">
        <f>IF(N140="sníž. přenesená",J140,0)</f>
        <v>0</v>
      </c>
      <c r="BI140" s="180">
        <f>IF(N140="nulová",J140,0)</f>
        <v>0</v>
      </c>
      <c r="BJ140" s="18" t="s">
        <v>80</v>
      </c>
      <c r="BK140" s="180">
        <f>ROUND(I140*H140,2)</f>
        <v>0</v>
      </c>
      <c r="BL140" s="18" t="s">
        <v>192</v>
      </c>
      <c r="BM140" s="179" t="s">
        <v>483</v>
      </c>
    </row>
    <row r="141" spans="1:65" s="14" customFormat="1" ht="11.25">
      <c r="B141" s="189"/>
      <c r="D141" s="182" t="s">
        <v>194</v>
      </c>
      <c r="E141" s="190" t="s">
        <v>1</v>
      </c>
      <c r="F141" s="191" t="s">
        <v>134</v>
      </c>
      <c r="H141" s="192">
        <v>2.6070000000000002</v>
      </c>
      <c r="I141" s="193"/>
      <c r="L141" s="189"/>
      <c r="M141" s="194"/>
      <c r="N141" s="195"/>
      <c r="O141" s="195"/>
      <c r="P141" s="195"/>
      <c r="Q141" s="195"/>
      <c r="R141" s="195"/>
      <c r="S141" s="195"/>
      <c r="T141" s="196"/>
      <c r="AT141" s="190" t="s">
        <v>194</v>
      </c>
      <c r="AU141" s="190" t="s">
        <v>82</v>
      </c>
      <c r="AV141" s="14" t="s">
        <v>82</v>
      </c>
      <c r="AW141" s="14" t="s">
        <v>30</v>
      </c>
      <c r="AX141" s="14" t="s">
        <v>80</v>
      </c>
      <c r="AY141" s="190" t="s">
        <v>185</v>
      </c>
    </row>
    <row r="142" spans="1:65" s="2" customFormat="1" ht="21.75" customHeight="1">
      <c r="A142" s="33"/>
      <c r="B142" s="167"/>
      <c r="C142" s="168" t="s">
        <v>104</v>
      </c>
      <c r="D142" s="168" t="s">
        <v>187</v>
      </c>
      <c r="E142" s="169" t="s">
        <v>444</v>
      </c>
      <c r="F142" s="170" t="s">
        <v>445</v>
      </c>
      <c r="G142" s="171" t="s">
        <v>262</v>
      </c>
      <c r="H142" s="172">
        <v>2.6070000000000002</v>
      </c>
      <c r="I142" s="173"/>
      <c r="J142" s="174">
        <f>ROUND(I142*H142,2)</f>
        <v>0</v>
      </c>
      <c r="K142" s="170" t="s">
        <v>191</v>
      </c>
      <c r="L142" s="34"/>
      <c r="M142" s="175" t="s">
        <v>1</v>
      </c>
      <c r="N142" s="176" t="s">
        <v>38</v>
      </c>
      <c r="O142" s="59"/>
      <c r="P142" s="177">
        <f>O142*H142</f>
        <v>0</v>
      </c>
      <c r="Q142" s="177">
        <v>0</v>
      </c>
      <c r="R142" s="177">
        <f>Q142*H142</f>
        <v>0</v>
      </c>
      <c r="S142" s="177">
        <v>0</v>
      </c>
      <c r="T142" s="178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79" t="s">
        <v>192</v>
      </c>
      <c r="AT142" s="179" t="s">
        <v>187</v>
      </c>
      <c r="AU142" s="179" t="s">
        <v>82</v>
      </c>
      <c r="AY142" s="18" t="s">
        <v>185</v>
      </c>
      <c r="BE142" s="180">
        <f>IF(N142="základní",J142,0)</f>
        <v>0</v>
      </c>
      <c r="BF142" s="180">
        <f>IF(N142="snížená",J142,0)</f>
        <v>0</v>
      </c>
      <c r="BG142" s="180">
        <f>IF(N142="zákl. přenesená",J142,0)</f>
        <v>0</v>
      </c>
      <c r="BH142" s="180">
        <f>IF(N142="sníž. přenesená",J142,0)</f>
        <v>0</v>
      </c>
      <c r="BI142" s="180">
        <f>IF(N142="nulová",J142,0)</f>
        <v>0</v>
      </c>
      <c r="BJ142" s="18" t="s">
        <v>80</v>
      </c>
      <c r="BK142" s="180">
        <f>ROUND(I142*H142,2)</f>
        <v>0</v>
      </c>
      <c r="BL142" s="18" t="s">
        <v>192</v>
      </c>
      <c r="BM142" s="179" t="s">
        <v>1521</v>
      </c>
    </row>
    <row r="143" spans="1:65" s="13" customFormat="1" ht="11.25">
      <c r="B143" s="181"/>
      <c r="D143" s="182" t="s">
        <v>194</v>
      </c>
      <c r="E143" s="183" t="s">
        <v>1</v>
      </c>
      <c r="F143" s="184" t="s">
        <v>1522</v>
      </c>
      <c r="H143" s="183" t="s">
        <v>1</v>
      </c>
      <c r="I143" s="185"/>
      <c r="L143" s="181"/>
      <c r="M143" s="186"/>
      <c r="N143" s="187"/>
      <c r="O143" s="187"/>
      <c r="P143" s="187"/>
      <c r="Q143" s="187"/>
      <c r="R143" s="187"/>
      <c r="S143" s="187"/>
      <c r="T143" s="188"/>
      <c r="AT143" s="183" t="s">
        <v>194</v>
      </c>
      <c r="AU143" s="183" t="s">
        <v>82</v>
      </c>
      <c r="AV143" s="13" t="s">
        <v>80</v>
      </c>
      <c r="AW143" s="13" t="s">
        <v>30</v>
      </c>
      <c r="AX143" s="13" t="s">
        <v>73</v>
      </c>
      <c r="AY143" s="183" t="s">
        <v>185</v>
      </c>
    </row>
    <row r="144" spans="1:65" s="13" customFormat="1" ht="11.25">
      <c r="B144" s="181"/>
      <c r="D144" s="182" t="s">
        <v>194</v>
      </c>
      <c r="E144" s="183" t="s">
        <v>1</v>
      </c>
      <c r="F144" s="184" t="s">
        <v>1523</v>
      </c>
      <c r="H144" s="183" t="s">
        <v>1</v>
      </c>
      <c r="I144" s="185"/>
      <c r="L144" s="181"/>
      <c r="M144" s="186"/>
      <c r="N144" s="187"/>
      <c r="O144" s="187"/>
      <c r="P144" s="187"/>
      <c r="Q144" s="187"/>
      <c r="R144" s="187"/>
      <c r="S144" s="187"/>
      <c r="T144" s="188"/>
      <c r="AT144" s="183" t="s">
        <v>194</v>
      </c>
      <c r="AU144" s="183" t="s">
        <v>82</v>
      </c>
      <c r="AV144" s="13" t="s">
        <v>80</v>
      </c>
      <c r="AW144" s="13" t="s">
        <v>30</v>
      </c>
      <c r="AX144" s="13" t="s">
        <v>73</v>
      </c>
      <c r="AY144" s="183" t="s">
        <v>185</v>
      </c>
    </row>
    <row r="145" spans="1:65" s="14" customFormat="1" ht="11.25">
      <c r="B145" s="189"/>
      <c r="D145" s="182" t="s">
        <v>194</v>
      </c>
      <c r="E145" s="190" t="s">
        <v>1</v>
      </c>
      <c r="F145" s="191" t="s">
        <v>1524</v>
      </c>
      <c r="H145" s="192">
        <v>9.2999999999999999E-2</v>
      </c>
      <c r="I145" s="193"/>
      <c r="L145" s="189"/>
      <c r="M145" s="194"/>
      <c r="N145" s="195"/>
      <c r="O145" s="195"/>
      <c r="P145" s="195"/>
      <c r="Q145" s="195"/>
      <c r="R145" s="195"/>
      <c r="S145" s="195"/>
      <c r="T145" s="196"/>
      <c r="AT145" s="190" t="s">
        <v>194</v>
      </c>
      <c r="AU145" s="190" t="s">
        <v>82</v>
      </c>
      <c r="AV145" s="14" t="s">
        <v>82</v>
      </c>
      <c r="AW145" s="14" t="s">
        <v>30</v>
      </c>
      <c r="AX145" s="14" t="s">
        <v>73</v>
      </c>
      <c r="AY145" s="190" t="s">
        <v>185</v>
      </c>
    </row>
    <row r="146" spans="1:65" s="16" customFormat="1" ht="11.25">
      <c r="B146" s="205"/>
      <c r="D146" s="182" t="s">
        <v>194</v>
      </c>
      <c r="E146" s="206" t="s">
        <v>1</v>
      </c>
      <c r="F146" s="207" t="s">
        <v>101</v>
      </c>
      <c r="H146" s="208">
        <v>9.2999999999999999E-2</v>
      </c>
      <c r="I146" s="209"/>
      <c r="L146" s="205"/>
      <c r="M146" s="210"/>
      <c r="N146" s="211"/>
      <c r="O146" s="211"/>
      <c r="P146" s="211"/>
      <c r="Q146" s="211"/>
      <c r="R146" s="211"/>
      <c r="S146" s="211"/>
      <c r="T146" s="212"/>
      <c r="AT146" s="206" t="s">
        <v>194</v>
      </c>
      <c r="AU146" s="206" t="s">
        <v>82</v>
      </c>
      <c r="AV146" s="16" t="s">
        <v>202</v>
      </c>
      <c r="AW146" s="16" t="s">
        <v>30</v>
      </c>
      <c r="AX146" s="16" t="s">
        <v>73</v>
      </c>
      <c r="AY146" s="206" t="s">
        <v>185</v>
      </c>
    </row>
    <row r="147" spans="1:65" s="14" customFormat="1" ht="11.25">
      <c r="B147" s="189"/>
      <c r="D147" s="182" t="s">
        <v>194</v>
      </c>
      <c r="E147" s="190" t="s">
        <v>136</v>
      </c>
      <c r="F147" s="191" t="s">
        <v>1525</v>
      </c>
      <c r="H147" s="192">
        <v>2.6070000000000002</v>
      </c>
      <c r="I147" s="193"/>
      <c r="L147" s="189"/>
      <c r="M147" s="194"/>
      <c r="N147" s="195"/>
      <c r="O147" s="195"/>
      <c r="P147" s="195"/>
      <c r="Q147" s="195"/>
      <c r="R147" s="195"/>
      <c r="S147" s="195"/>
      <c r="T147" s="196"/>
      <c r="AT147" s="190" t="s">
        <v>194</v>
      </c>
      <c r="AU147" s="190" t="s">
        <v>82</v>
      </c>
      <c r="AV147" s="14" t="s">
        <v>82</v>
      </c>
      <c r="AW147" s="14" t="s">
        <v>30</v>
      </c>
      <c r="AX147" s="14" t="s">
        <v>80</v>
      </c>
      <c r="AY147" s="190" t="s">
        <v>185</v>
      </c>
    </row>
    <row r="148" spans="1:65" s="2" customFormat="1" ht="16.5" customHeight="1">
      <c r="A148" s="33"/>
      <c r="B148" s="167"/>
      <c r="C148" s="213" t="s">
        <v>217</v>
      </c>
      <c r="D148" s="213" t="s">
        <v>454</v>
      </c>
      <c r="E148" s="214" t="s">
        <v>472</v>
      </c>
      <c r="F148" s="215" t="s">
        <v>1375</v>
      </c>
      <c r="G148" s="216" t="s">
        <v>428</v>
      </c>
      <c r="H148" s="217">
        <v>4.6929999999999996</v>
      </c>
      <c r="I148" s="218"/>
      <c r="J148" s="219">
        <f>ROUND(I148*H148,2)</f>
        <v>0</v>
      </c>
      <c r="K148" s="215" t="s">
        <v>1</v>
      </c>
      <c r="L148" s="220"/>
      <c r="M148" s="221" t="s">
        <v>1</v>
      </c>
      <c r="N148" s="222" t="s">
        <v>38</v>
      </c>
      <c r="O148" s="59"/>
      <c r="P148" s="177">
        <f>O148*H148</f>
        <v>0</v>
      </c>
      <c r="Q148" s="177">
        <v>0</v>
      </c>
      <c r="R148" s="177">
        <f>Q148*H148</f>
        <v>0</v>
      </c>
      <c r="S148" s="177">
        <v>0</v>
      </c>
      <c r="T148" s="178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9" t="s">
        <v>230</v>
      </c>
      <c r="AT148" s="179" t="s">
        <v>454</v>
      </c>
      <c r="AU148" s="179" t="s">
        <v>82</v>
      </c>
      <c r="AY148" s="18" t="s">
        <v>185</v>
      </c>
      <c r="BE148" s="180">
        <f>IF(N148="základní",J148,0)</f>
        <v>0</v>
      </c>
      <c r="BF148" s="180">
        <f>IF(N148="snížená",J148,0)</f>
        <v>0</v>
      </c>
      <c r="BG148" s="180">
        <f>IF(N148="zákl. přenesená",J148,0)</f>
        <v>0</v>
      </c>
      <c r="BH148" s="180">
        <f>IF(N148="sníž. přenesená",J148,0)</f>
        <v>0</v>
      </c>
      <c r="BI148" s="180">
        <f>IF(N148="nulová",J148,0)</f>
        <v>0</v>
      </c>
      <c r="BJ148" s="18" t="s">
        <v>80</v>
      </c>
      <c r="BK148" s="180">
        <f>ROUND(I148*H148,2)</f>
        <v>0</v>
      </c>
      <c r="BL148" s="18" t="s">
        <v>192</v>
      </c>
      <c r="BM148" s="179" t="s">
        <v>1526</v>
      </c>
    </row>
    <row r="149" spans="1:65" s="13" customFormat="1" ht="11.25">
      <c r="B149" s="181"/>
      <c r="D149" s="182" t="s">
        <v>194</v>
      </c>
      <c r="E149" s="183" t="s">
        <v>1</v>
      </c>
      <c r="F149" s="184" t="s">
        <v>1527</v>
      </c>
      <c r="H149" s="183" t="s">
        <v>1</v>
      </c>
      <c r="I149" s="185"/>
      <c r="L149" s="181"/>
      <c r="M149" s="186"/>
      <c r="N149" s="187"/>
      <c r="O149" s="187"/>
      <c r="P149" s="187"/>
      <c r="Q149" s="187"/>
      <c r="R149" s="187"/>
      <c r="S149" s="187"/>
      <c r="T149" s="188"/>
      <c r="AT149" s="183" t="s">
        <v>194</v>
      </c>
      <c r="AU149" s="183" t="s">
        <v>82</v>
      </c>
      <c r="AV149" s="13" t="s">
        <v>80</v>
      </c>
      <c r="AW149" s="13" t="s">
        <v>30</v>
      </c>
      <c r="AX149" s="13" t="s">
        <v>73</v>
      </c>
      <c r="AY149" s="183" t="s">
        <v>185</v>
      </c>
    </row>
    <row r="150" spans="1:65" s="13" customFormat="1" ht="11.25">
      <c r="B150" s="181"/>
      <c r="D150" s="182" t="s">
        <v>194</v>
      </c>
      <c r="E150" s="183" t="s">
        <v>1</v>
      </c>
      <c r="F150" s="184" t="s">
        <v>1528</v>
      </c>
      <c r="H150" s="183" t="s">
        <v>1</v>
      </c>
      <c r="I150" s="185"/>
      <c r="L150" s="181"/>
      <c r="M150" s="186"/>
      <c r="N150" s="187"/>
      <c r="O150" s="187"/>
      <c r="P150" s="187"/>
      <c r="Q150" s="187"/>
      <c r="R150" s="187"/>
      <c r="S150" s="187"/>
      <c r="T150" s="188"/>
      <c r="AT150" s="183" t="s">
        <v>194</v>
      </c>
      <c r="AU150" s="183" t="s">
        <v>82</v>
      </c>
      <c r="AV150" s="13" t="s">
        <v>80</v>
      </c>
      <c r="AW150" s="13" t="s">
        <v>30</v>
      </c>
      <c r="AX150" s="13" t="s">
        <v>73</v>
      </c>
      <c r="AY150" s="183" t="s">
        <v>185</v>
      </c>
    </row>
    <row r="151" spans="1:65" s="14" customFormat="1" ht="11.25">
      <c r="B151" s="189"/>
      <c r="D151" s="182" t="s">
        <v>194</v>
      </c>
      <c r="E151" s="190" t="s">
        <v>1</v>
      </c>
      <c r="F151" s="191" t="s">
        <v>475</v>
      </c>
      <c r="H151" s="192">
        <v>4.6929999999999996</v>
      </c>
      <c r="I151" s="193"/>
      <c r="L151" s="189"/>
      <c r="M151" s="194"/>
      <c r="N151" s="195"/>
      <c r="O151" s="195"/>
      <c r="P151" s="195"/>
      <c r="Q151" s="195"/>
      <c r="R151" s="195"/>
      <c r="S151" s="195"/>
      <c r="T151" s="196"/>
      <c r="AT151" s="190" t="s">
        <v>194</v>
      </c>
      <c r="AU151" s="190" t="s">
        <v>82</v>
      </c>
      <c r="AV151" s="14" t="s">
        <v>82</v>
      </c>
      <c r="AW151" s="14" t="s">
        <v>30</v>
      </c>
      <c r="AX151" s="14" t="s">
        <v>80</v>
      </c>
      <c r="AY151" s="190" t="s">
        <v>185</v>
      </c>
    </row>
    <row r="152" spans="1:65" s="12" customFormat="1" ht="22.9" customHeight="1">
      <c r="B152" s="154"/>
      <c r="D152" s="155" t="s">
        <v>72</v>
      </c>
      <c r="E152" s="165" t="s">
        <v>192</v>
      </c>
      <c r="F152" s="165" t="s">
        <v>526</v>
      </c>
      <c r="I152" s="157"/>
      <c r="J152" s="166">
        <f>BK152</f>
        <v>0</v>
      </c>
      <c r="L152" s="154"/>
      <c r="M152" s="159"/>
      <c r="N152" s="160"/>
      <c r="O152" s="160"/>
      <c r="P152" s="161">
        <f>SUM(P153:P156)</f>
        <v>0</v>
      </c>
      <c r="Q152" s="160"/>
      <c r="R152" s="161">
        <f>SUM(R153:R156)</f>
        <v>0.02</v>
      </c>
      <c r="S152" s="160"/>
      <c r="T152" s="162">
        <f>SUM(T153:T156)</f>
        <v>0</v>
      </c>
      <c r="AR152" s="155" t="s">
        <v>80</v>
      </c>
      <c r="AT152" s="163" t="s">
        <v>72</v>
      </c>
      <c r="AU152" s="163" t="s">
        <v>80</v>
      </c>
      <c r="AY152" s="155" t="s">
        <v>185</v>
      </c>
      <c r="BK152" s="164">
        <f>SUM(BK153:BK156)</f>
        <v>0</v>
      </c>
    </row>
    <row r="153" spans="1:65" s="2" customFormat="1" ht="16.5" customHeight="1">
      <c r="A153" s="33"/>
      <c r="B153" s="167"/>
      <c r="C153" s="168" t="s">
        <v>222</v>
      </c>
      <c r="D153" s="168" t="s">
        <v>187</v>
      </c>
      <c r="E153" s="169" t="s">
        <v>1529</v>
      </c>
      <c r="F153" s="170" t="s">
        <v>1530</v>
      </c>
      <c r="G153" s="171" t="s">
        <v>514</v>
      </c>
      <c r="H153" s="172">
        <v>4</v>
      </c>
      <c r="I153" s="173"/>
      <c r="J153" s="174">
        <f>ROUND(I153*H153,2)</f>
        <v>0</v>
      </c>
      <c r="K153" s="170" t="s">
        <v>1</v>
      </c>
      <c r="L153" s="34"/>
      <c r="M153" s="175" t="s">
        <v>1</v>
      </c>
      <c r="N153" s="176" t="s">
        <v>38</v>
      </c>
      <c r="O153" s="59"/>
      <c r="P153" s="177">
        <f>O153*H153</f>
        <v>0</v>
      </c>
      <c r="Q153" s="177">
        <v>5.0000000000000001E-3</v>
      </c>
      <c r="R153" s="177">
        <f>Q153*H153</f>
        <v>0.02</v>
      </c>
      <c r="S153" s="177">
        <v>0</v>
      </c>
      <c r="T153" s="178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9" t="s">
        <v>192</v>
      </c>
      <c r="AT153" s="179" t="s">
        <v>187</v>
      </c>
      <c r="AU153" s="179" t="s">
        <v>82</v>
      </c>
      <c r="AY153" s="18" t="s">
        <v>185</v>
      </c>
      <c r="BE153" s="180">
        <f>IF(N153="základní",J153,0)</f>
        <v>0</v>
      </c>
      <c r="BF153" s="180">
        <f>IF(N153="snížená",J153,0)</f>
        <v>0</v>
      </c>
      <c r="BG153" s="180">
        <f>IF(N153="zákl. přenesená",J153,0)</f>
        <v>0</v>
      </c>
      <c r="BH153" s="180">
        <f>IF(N153="sníž. přenesená",J153,0)</f>
        <v>0</v>
      </c>
      <c r="BI153" s="180">
        <f>IF(N153="nulová",J153,0)</f>
        <v>0</v>
      </c>
      <c r="BJ153" s="18" t="s">
        <v>80</v>
      </c>
      <c r="BK153" s="180">
        <f>ROUND(I153*H153,2)</f>
        <v>0</v>
      </c>
      <c r="BL153" s="18" t="s">
        <v>192</v>
      </c>
      <c r="BM153" s="179" t="s">
        <v>1531</v>
      </c>
    </row>
    <row r="154" spans="1:65" s="13" customFormat="1" ht="11.25">
      <c r="B154" s="181"/>
      <c r="D154" s="182" t="s">
        <v>194</v>
      </c>
      <c r="E154" s="183" t="s">
        <v>1</v>
      </c>
      <c r="F154" s="184" t="s">
        <v>1255</v>
      </c>
      <c r="H154" s="183" t="s">
        <v>1</v>
      </c>
      <c r="I154" s="185"/>
      <c r="L154" s="181"/>
      <c r="M154" s="186"/>
      <c r="N154" s="187"/>
      <c r="O154" s="187"/>
      <c r="P154" s="187"/>
      <c r="Q154" s="187"/>
      <c r="R154" s="187"/>
      <c r="S154" s="187"/>
      <c r="T154" s="188"/>
      <c r="AT154" s="183" t="s">
        <v>194</v>
      </c>
      <c r="AU154" s="183" t="s">
        <v>82</v>
      </c>
      <c r="AV154" s="13" t="s">
        <v>80</v>
      </c>
      <c r="AW154" s="13" t="s">
        <v>30</v>
      </c>
      <c r="AX154" s="13" t="s">
        <v>73</v>
      </c>
      <c r="AY154" s="183" t="s">
        <v>185</v>
      </c>
    </row>
    <row r="155" spans="1:65" s="13" customFormat="1" ht="11.25">
      <c r="B155" s="181"/>
      <c r="D155" s="182" t="s">
        <v>194</v>
      </c>
      <c r="E155" s="183" t="s">
        <v>1</v>
      </c>
      <c r="F155" s="184" t="s">
        <v>1532</v>
      </c>
      <c r="H155" s="183" t="s">
        <v>1</v>
      </c>
      <c r="I155" s="185"/>
      <c r="L155" s="181"/>
      <c r="M155" s="186"/>
      <c r="N155" s="187"/>
      <c r="O155" s="187"/>
      <c r="P155" s="187"/>
      <c r="Q155" s="187"/>
      <c r="R155" s="187"/>
      <c r="S155" s="187"/>
      <c r="T155" s="188"/>
      <c r="AT155" s="183" t="s">
        <v>194</v>
      </c>
      <c r="AU155" s="183" t="s">
        <v>82</v>
      </c>
      <c r="AV155" s="13" t="s">
        <v>80</v>
      </c>
      <c r="AW155" s="13" t="s">
        <v>30</v>
      </c>
      <c r="AX155" s="13" t="s">
        <v>73</v>
      </c>
      <c r="AY155" s="183" t="s">
        <v>185</v>
      </c>
    </row>
    <row r="156" spans="1:65" s="14" customFormat="1" ht="11.25">
      <c r="B156" s="189"/>
      <c r="D156" s="182" t="s">
        <v>194</v>
      </c>
      <c r="E156" s="190" t="s">
        <v>1</v>
      </c>
      <c r="F156" s="191" t="s">
        <v>192</v>
      </c>
      <c r="H156" s="192">
        <v>4</v>
      </c>
      <c r="I156" s="193"/>
      <c r="L156" s="189"/>
      <c r="M156" s="194"/>
      <c r="N156" s="195"/>
      <c r="O156" s="195"/>
      <c r="P156" s="195"/>
      <c r="Q156" s="195"/>
      <c r="R156" s="195"/>
      <c r="S156" s="195"/>
      <c r="T156" s="196"/>
      <c r="AT156" s="190" t="s">
        <v>194</v>
      </c>
      <c r="AU156" s="190" t="s">
        <v>82</v>
      </c>
      <c r="AV156" s="14" t="s">
        <v>82</v>
      </c>
      <c r="AW156" s="14" t="s">
        <v>30</v>
      </c>
      <c r="AX156" s="14" t="s">
        <v>80</v>
      </c>
      <c r="AY156" s="190" t="s">
        <v>185</v>
      </c>
    </row>
    <row r="157" spans="1:65" s="12" customFormat="1" ht="22.9" customHeight="1">
      <c r="B157" s="154"/>
      <c r="D157" s="155" t="s">
        <v>72</v>
      </c>
      <c r="E157" s="165" t="s">
        <v>104</v>
      </c>
      <c r="F157" s="165" t="s">
        <v>555</v>
      </c>
      <c r="I157" s="157"/>
      <c r="J157" s="166">
        <f>BK157</f>
        <v>0</v>
      </c>
      <c r="L157" s="154"/>
      <c r="M157" s="159"/>
      <c r="N157" s="160"/>
      <c r="O157" s="160"/>
      <c r="P157" s="161">
        <f>SUM(P158:P169)</f>
        <v>0</v>
      </c>
      <c r="Q157" s="160"/>
      <c r="R157" s="161">
        <f>SUM(R158:R169)</f>
        <v>7.9335000000000004</v>
      </c>
      <c r="S157" s="160"/>
      <c r="T157" s="162">
        <f>SUM(T158:T169)</f>
        <v>0</v>
      </c>
      <c r="AR157" s="155" t="s">
        <v>80</v>
      </c>
      <c r="AT157" s="163" t="s">
        <v>72</v>
      </c>
      <c r="AU157" s="163" t="s">
        <v>80</v>
      </c>
      <c r="AY157" s="155" t="s">
        <v>185</v>
      </c>
      <c r="BK157" s="164">
        <f>SUM(BK158:BK169)</f>
        <v>0</v>
      </c>
    </row>
    <row r="158" spans="1:65" s="2" customFormat="1" ht="16.5" customHeight="1">
      <c r="A158" s="33"/>
      <c r="B158" s="167"/>
      <c r="C158" s="168" t="s">
        <v>230</v>
      </c>
      <c r="D158" s="168" t="s">
        <v>187</v>
      </c>
      <c r="E158" s="169" t="s">
        <v>566</v>
      </c>
      <c r="F158" s="170" t="s">
        <v>567</v>
      </c>
      <c r="G158" s="171" t="s">
        <v>190</v>
      </c>
      <c r="H158" s="172">
        <v>9</v>
      </c>
      <c r="I158" s="173"/>
      <c r="J158" s="174">
        <f>ROUND(I158*H158,2)</f>
        <v>0</v>
      </c>
      <c r="K158" s="170" t="s">
        <v>191</v>
      </c>
      <c r="L158" s="34"/>
      <c r="M158" s="175" t="s">
        <v>1</v>
      </c>
      <c r="N158" s="176" t="s">
        <v>38</v>
      </c>
      <c r="O158" s="59"/>
      <c r="P158" s="177">
        <f>O158*H158</f>
        <v>0</v>
      </c>
      <c r="Q158" s="177">
        <v>0.56699999999999995</v>
      </c>
      <c r="R158" s="177">
        <f>Q158*H158</f>
        <v>5.1029999999999998</v>
      </c>
      <c r="S158" s="177">
        <v>0</v>
      </c>
      <c r="T158" s="178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79" t="s">
        <v>192</v>
      </c>
      <c r="AT158" s="179" t="s">
        <v>187</v>
      </c>
      <c r="AU158" s="179" t="s">
        <v>82</v>
      </c>
      <c r="AY158" s="18" t="s">
        <v>185</v>
      </c>
      <c r="BE158" s="180">
        <f>IF(N158="základní",J158,0)</f>
        <v>0</v>
      </c>
      <c r="BF158" s="180">
        <f>IF(N158="snížená",J158,0)</f>
        <v>0</v>
      </c>
      <c r="BG158" s="180">
        <f>IF(N158="zákl. přenesená",J158,0)</f>
        <v>0</v>
      </c>
      <c r="BH158" s="180">
        <f>IF(N158="sníž. přenesená",J158,0)</f>
        <v>0</v>
      </c>
      <c r="BI158" s="180">
        <f>IF(N158="nulová",J158,0)</f>
        <v>0</v>
      </c>
      <c r="BJ158" s="18" t="s">
        <v>80</v>
      </c>
      <c r="BK158" s="180">
        <f>ROUND(I158*H158,2)</f>
        <v>0</v>
      </c>
      <c r="BL158" s="18" t="s">
        <v>192</v>
      </c>
      <c r="BM158" s="179" t="s">
        <v>1533</v>
      </c>
    </row>
    <row r="159" spans="1:65" s="13" customFormat="1" ht="11.25">
      <c r="B159" s="181"/>
      <c r="D159" s="182" t="s">
        <v>194</v>
      </c>
      <c r="E159" s="183" t="s">
        <v>1</v>
      </c>
      <c r="F159" s="184" t="s">
        <v>560</v>
      </c>
      <c r="H159" s="183" t="s">
        <v>1</v>
      </c>
      <c r="I159" s="185"/>
      <c r="L159" s="181"/>
      <c r="M159" s="186"/>
      <c r="N159" s="187"/>
      <c r="O159" s="187"/>
      <c r="P159" s="187"/>
      <c r="Q159" s="187"/>
      <c r="R159" s="187"/>
      <c r="S159" s="187"/>
      <c r="T159" s="188"/>
      <c r="AT159" s="183" t="s">
        <v>194</v>
      </c>
      <c r="AU159" s="183" t="s">
        <v>82</v>
      </c>
      <c r="AV159" s="13" t="s">
        <v>80</v>
      </c>
      <c r="AW159" s="13" t="s">
        <v>30</v>
      </c>
      <c r="AX159" s="13" t="s">
        <v>73</v>
      </c>
      <c r="AY159" s="183" t="s">
        <v>185</v>
      </c>
    </row>
    <row r="160" spans="1:65" s="14" customFormat="1" ht="11.25">
      <c r="B160" s="189"/>
      <c r="D160" s="182" t="s">
        <v>194</v>
      </c>
      <c r="E160" s="190" t="s">
        <v>1</v>
      </c>
      <c r="F160" s="191" t="s">
        <v>1519</v>
      </c>
      <c r="H160" s="192">
        <v>9</v>
      </c>
      <c r="I160" s="193"/>
      <c r="L160" s="189"/>
      <c r="M160" s="194"/>
      <c r="N160" s="195"/>
      <c r="O160" s="195"/>
      <c r="P160" s="195"/>
      <c r="Q160" s="195"/>
      <c r="R160" s="195"/>
      <c r="S160" s="195"/>
      <c r="T160" s="196"/>
      <c r="AT160" s="190" t="s">
        <v>194</v>
      </c>
      <c r="AU160" s="190" t="s">
        <v>82</v>
      </c>
      <c r="AV160" s="14" t="s">
        <v>82</v>
      </c>
      <c r="AW160" s="14" t="s">
        <v>30</v>
      </c>
      <c r="AX160" s="14" t="s">
        <v>80</v>
      </c>
      <c r="AY160" s="190" t="s">
        <v>185</v>
      </c>
    </row>
    <row r="161" spans="1:65" s="2" customFormat="1" ht="21.75" customHeight="1">
      <c r="A161" s="33"/>
      <c r="B161" s="167"/>
      <c r="C161" s="168" t="s">
        <v>238</v>
      </c>
      <c r="D161" s="168" t="s">
        <v>187</v>
      </c>
      <c r="E161" s="169" t="s">
        <v>607</v>
      </c>
      <c r="F161" s="170" t="s">
        <v>608</v>
      </c>
      <c r="G161" s="171" t="s">
        <v>190</v>
      </c>
      <c r="H161" s="172">
        <v>9</v>
      </c>
      <c r="I161" s="173"/>
      <c r="J161" s="174">
        <f>ROUND(I161*H161,2)</f>
        <v>0</v>
      </c>
      <c r="K161" s="170" t="s">
        <v>191</v>
      </c>
      <c r="L161" s="34"/>
      <c r="M161" s="175" t="s">
        <v>1</v>
      </c>
      <c r="N161" s="176" t="s">
        <v>38</v>
      </c>
      <c r="O161" s="59"/>
      <c r="P161" s="177">
        <f>O161*H161</f>
        <v>0</v>
      </c>
      <c r="Q161" s="177">
        <v>0.18462999999999999</v>
      </c>
      <c r="R161" s="177">
        <f>Q161*H161</f>
        <v>1.66167</v>
      </c>
      <c r="S161" s="177">
        <v>0</v>
      </c>
      <c r="T161" s="178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79" t="s">
        <v>192</v>
      </c>
      <c r="AT161" s="179" t="s">
        <v>187</v>
      </c>
      <c r="AU161" s="179" t="s">
        <v>82</v>
      </c>
      <c r="AY161" s="18" t="s">
        <v>185</v>
      </c>
      <c r="BE161" s="180">
        <f>IF(N161="základní",J161,0)</f>
        <v>0</v>
      </c>
      <c r="BF161" s="180">
        <f>IF(N161="snížená",J161,0)</f>
        <v>0</v>
      </c>
      <c r="BG161" s="180">
        <f>IF(N161="zákl. přenesená",J161,0)</f>
        <v>0</v>
      </c>
      <c r="BH161" s="180">
        <f>IF(N161="sníž. přenesená",J161,0)</f>
        <v>0</v>
      </c>
      <c r="BI161" s="180">
        <f>IF(N161="nulová",J161,0)</f>
        <v>0</v>
      </c>
      <c r="BJ161" s="18" t="s">
        <v>80</v>
      </c>
      <c r="BK161" s="180">
        <f>ROUND(I161*H161,2)</f>
        <v>0</v>
      </c>
      <c r="BL161" s="18" t="s">
        <v>192</v>
      </c>
      <c r="BM161" s="179" t="s">
        <v>1534</v>
      </c>
    </row>
    <row r="162" spans="1:65" s="13" customFormat="1" ht="11.25">
      <c r="B162" s="181"/>
      <c r="D162" s="182" t="s">
        <v>194</v>
      </c>
      <c r="E162" s="183" t="s">
        <v>1</v>
      </c>
      <c r="F162" s="184" t="s">
        <v>560</v>
      </c>
      <c r="H162" s="183" t="s">
        <v>1</v>
      </c>
      <c r="I162" s="185"/>
      <c r="L162" s="181"/>
      <c r="M162" s="186"/>
      <c r="N162" s="187"/>
      <c r="O162" s="187"/>
      <c r="P162" s="187"/>
      <c r="Q162" s="187"/>
      <c r="R162" s="187"/>
      <c r="S162" s="187"/>
      <c r="T162" s="188"/>
      <c r="AT162" s="183" t="s">
        <v>194</v>
      </c>
      <c r="AU162" s="183" t="s">
        <v>82</v>
      </c>
      <c r="AV162" s="13" t="s">
        <v>80</v>
      </c>
      <c r="AW162" s="13" t="s">
        <v>30</v>
      </c>
      <c r="AX162" s="13" t="s">
        <v>73</v>
      </c>
      <c r="AY162" s="183" t="s">
        <v>185</v>
      </c>
    </row>
    <row r="163" spans="1:65" s="14" customFormat="1" ht="11.25">
      <c r="B163" s="189"/>
      <c r="D163" s="182" t="s">
        <v>194</v>
      </c>
      <c r="E163" s="190" t="s">
        <v>1</v>
      </c>
      <c r="F163" s="191" t="s">
        <v>1519</v>
      </c>
      <c r="H163" s="192">
        <v>9</v>
      </c>
      <c r="I163" s="193"/>
      <c r="L163" s="189"/>
      <c r="M163" s="194"/>
      <c r="N163" s="195"/>
      <c r="O163" s="195"/>
      <c r="P163" s="195"/>
      <c r="Q163" s="195"/>
      <c r="R163" s="195"/>
      <c r="S163" s="195"/>
      <c r="T163" s="196"/>
      <c r="AT163" s="190" t="s">
        <v>194</v>
      </c>
      <c r="AU163" s="190" t="s">
        <v>82</v>
      </c>
      <c r="AV163" s="14" t="s">
        <v>82</v>
      </c>
      <c r="AW163" s="14" t="s">
        <v>30</v>
      </c>
      <c r="AX163" s="14" t="s">
        <v>80</v>
      </c>
      <c r="AY163" s="190" t="s">
        <v>185</v>
      </c>
    </row>
    <row r="164" spans="1:65" s="2" customFormat="1" ht="16.5" customHeight="1">
      <c r="A164" s="33"/>
      <c r="B164" s="167"/>
      <c r="C164" s="168" t="s">
        <v>243</v>
      </c>
      <c r="D164" s="168" t="s">
        <v>187</v>
      </c>
      <c r="E164" s="169" t="s">
        <v>580</v>
      </c>
      <c r="F164" s="170" t="s">
        <v>581</v>
      </c>
      <c r="G164" s="171" t="s">
        <v>190</v>
      </c>
      <c r="H164" s="172">
        <v>9</v>
      </c>
      <c r="I164" s="173"/>
      <c r="J164" s="174">
        <f>ROUND(I164*H164,2)</f>
        <v>0</v>
      </c>
      <c r="K164" s="170" t="s">
        <v>191</v>
      </c>
      <c r="L164" s="34"/>
      <c r="M164" s="175" t="s">
        <v>1</v>
      </c>
      <c r="N164" s="176" t="s">
        <v>38</v>
      </c>
      <c r="O164" s="59"/>
      <c r="P164" s="177">
        <f>O164*H164</f>
        <v>0</v>
      </c>
      <c r="Q164" s="177">
        <v>2.1000000000000001E-4</v>
      </c>
      <c r="R164" s="177">
        <f>Q164*H164</f>
        <v>1.8900000000000002E-3</v>
      </c>
      <c r="S164" s="177">
        <v>0</v>
      </c>
      <c r="T164" s="178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79" t="s">
        <v>192</v>
      </c>
      <c r="AT164" s="179" t="s">
        <v>187</v>
      </c>
      <c r="AU164" s="179" t="s">
        <v>82</v>
      </c>
      <c r="AY164" s="18" t="s">
        <v>185</v>
      </c>
      <c r="BE164" s="180">
        <f>IF(N164="základní",J164,0)</f>
        <v>0</v>
      </c>
      <c r="BF164" s="180">
        <f>IF(N164="snížená",J164,0)</f>
        <v>0</v>
      </c>
      <c r="BG164" s="180">
        <f>IF(N164="zákl. přenesená",J164,0)</f>
        <v>0</v>
      </c>
      <c r="BH164" s="180">
        <f>IF(N164="sníž. přenesená",J164,0)</f>
        <v>0</v>
      </c>
      <c r="BI164" s="180">
        <f>IF(N164="nulová",J164,0)</f>
        <v>0</v>
      </c>
      <c r="BJ164" s="18" t="s">
        <v>80</v>
      </c>
      <c r="BK164" s="180">
        <f>ROUND(I164*H164,2)</f>
        <v>0</v>
      </c>
      <c r="BL164" s="18" t="s">
        <v>192</v>
      </c>
      <c r="BM164" s="179" t="s">
        <v>1535</v>
      </c>
    </row>
    <row r="165" spans="1:65" s="13" customFormat="1" ht="11.25">
      <c r="B165" s="181"/>
      <c r="D165" s="182" t="s">
        <v>194</v>
      </c>
      <c r="E165" s="183" t="s">
        <v>1</v>
      </c>
      <c r="F165" s="184" t="s">
        <v>560</v>
      </c>
      <c r="H165" s="183" t="s">
        <v>1</v>
      </c>
      <c r="I165" s="185"/>
      <c r="L165" s="181"/>
      <c r="M165" s="186"/>
      <c r="N165" s="187"/>
      <c r="O165" s="187"/>
      <c r="P165" s="187"/>
      <c r="Q165" s="187"/>
      <c r="R165" s="187"/>
      <c r="S165" s="187"/>
      <c r="T165" s="188"/>
      <c r="AT165" s="183" t="s">
        <v>194</v>
      </c>
      <c r="AU165" s="183" t="s">
        <v>82</v>
      </c>
      <c r="AV165" s="13" t="s">
        <v>80</v>
      </c>
      <c r="AW165" s="13" t="s">
        <v>30</v>
      </c>
      <c r="AX165" s="13" t="s">
        <v>73</v>
      </c>
      <c r="AY165" s="183" t="s">
        <v>185</v>
      </c>
    </row>
    <row r="166" spans="1:65" s="14" customFormat="1" ht="11.25">
      <c r="B166" s="189"/>
      <c r="D166" s="182" t="s">
        <v>194</v>
      </c>
      <c r="E166" s="190" t="s">
        <v>1</v>
      </c>
      <c r="F166" s="191" t="s">
        <v>1519</v>
      </c>
      <c r="H166" s="192">
        <v>9</v>
      </c>
      <c r="I166" s="193"/>
      <c r="L166" s="189"/>
      <c r="M166" s="194"/>
      <c r="N166" s="195"/>
      <c r="O166" s="195"/>
      <c r="P166" s="195"/>
      <c r="Q166" s="195"/>
      <c r="R166" s="195"/>
      <c r="S166" s="195"/>
      <c r="T166" s="196"/>
      <c r="AT166" s="190" t="s">
        <v>194</v>
      </c>
      <c r="AU166" s="190" t="s">
        <v>82</v>
      </c>
      <c r="AV166" s="14" t="s">
        <v>82</v>
      </c>
      <c r="AW166" s="14" t="s">
        <v>30</v>
      </c>
      <c r="AX166" s="14" t="s">
        <v>80</v>
      </c>
      <c r="AY166" s="190" t="s">
        <v>185</v>
      </c>
    </row>
    <row r="167" spans="1:65" s="2" customFormat="1" ht="21.75" customHeight="1">
      <c r="A167" s="33"/>
      <c r="B167" s="167"/>
      <c r="C167" s="168" t="s">
        <v>248</v>
      </c>
      <c r="D167" s="168" t="s">
        <v>187</v>
      </c>
      <c r="E167" s="169" t="s">
        <v>599</v>
      </c>
      <c r="F167" s="170" t="s">
        <v>600</v>
      </c>
      <c r="G167" s="171" t="s">
        <v>190</v>
      </c>
      <c r="H167" s="172">
        <v>9</v>
      </c>
      <c r="I167" s="173"/>
      <c r="J167" s="174">
        <f>ROUND(I167*H167,2)</f>
        <v>0</v>
      </c>
      <c r="K167" s="170" t="s">
        <v>191</v>
      </c>
      <c r="L167" s="34"/>
      <c r="M167" s="175" t="s">
        <v>1</v>
      </c>
      <c r="N167" s="176" t="s">
        <v>38</v>
      </c>
      <c r="O167" s="59"/>
      <c r="P167" s="177">
        <f>O167*H167</f>
        <v>0</v>
      </c>
      <c r="Q167" s="177">
        <v>0.12966</v>
      </c>
      <c r="R167" s="177">
        <f>Q167*H167</f>
        <v>1.1669399999999999</v>
      </c>
      <c r="S167" s="177">
        <v>0</v>
      </c>
      <c r="T167" s="178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79" t="s">
        <v>192</v>
      </c>
      <c r="AT167" s="179" t="s">
        <v>187</v>
      </c>
      <c r="AU167" s="179" t="s">
        <v>82</v>
      </c>
      <c r="AY167" s="18" t="s">
        <v>185</v>
      </c>
      <c r="BE167" s="180">
        <f>IF(N167="základní",J167,0)</f>
        <v>0</v>
      </c>
      <c r="BF167" s="180">
        <f>IF(N167="snížená",J167,0)</f>
        <v>0</v>
      </c>
      <c r="BG167" s="180">
        <f>IF(N167="zákl. přenesená",J167,0)</f>
        <v>0</v>
      </c>
      <c r="BH167" s="180">
        <f>IF(N167="sníž. přenesená",J167,0)</f>
        <v>0</v>
      </c>
      <c r="BI167" s="180">
        <f>IF(N167="nulová",J167,0)</f>
        <v>0</v>
      </c>
      <c r="BJ167" s="18" t="s">
        <v>80</v>
      </c>
      <c r="BK167" s="180">
        <f>ROUND(I167*H167,2)</f>
        <v>0</v>
      </c>
      <c r="BL167" s="18" t="s">
        <v>192</v>
      </c>
      <c r="BM167" s="179" t="s">
        <v>1536</v>
      </c>
    </row>
    <row r="168" spans="1:65" s="13" customFormat="1" ht="11.25">
      <c r="B168" s="181"/>
      <c r="D168" s="182" t="s">
        <v>194</v>
      </c>
      <c r="E168" s="183" t="s">
        <v>1</v>
      </c>
      <c r="F168" s="184" t="s">
        <v>588</v>
      </c>
      <c r="H168" s="183" t="s">
        <v>1</v>
      </c>
      <c r="I168" s="185"/>
      <c r="L168" s="181"/>
      <c r="M168" s="186"/>
      <c r="N168" s="187"/>
      <c r="O168" s="187"/>
      <c r="P168" s="187"/>
      <c r="Q168" s="187"/>
      <c r="R168" s="187"/>
      <c r="S168" s="187"/>
      <c r="T168" s="188"/>
      <c r="AT168" s="183" t="s">
        <v>194</v>
      </c>
      <c r="AU168" s="183" t="s">
        <v>82</v>
      </c>
      <c r="AV168" s="13" t="s">
        <v>80</v>
      </c>
      <c r="AW168" s="13" t="s">
        <v>30</v>
      </c>
      <c r="AX168" s="13" t="s">
        <v>73</v>
      </c>
      <c r="AY168" s="183" t="s">
        <v>185</v>
      </c>
    </row>
    <row r="169" spans="1:65" s="14" customFormat="1" ht="11.25">
      <c r="B169" s="189"/>
      <c r="D169" s="182" t="s">
        <v>194</v>
      </c>
      <c r="E169" s="190" t="s">
        <v>1</v>
      </c>
      <c r="F169" s="191" t="s">
        <v>1519</v>
      </c>
      <c r="H169" s="192">
        <v>9</v>
      </c>
      <c r="I169" s="193"/>
      <c r="L169" s="189"/>
      <c r="M169" s="194"/>
      <c r="N169" s="195"/>
      <c r="O169" s="195"/>
      <c r="P169" s="195"/>
      <c r="Q169" s="195"/>
      <c r="R169" s="195"/>
      <c r="S169" s="195"/>
      <c r="T169" s="196"/>
      <c r="AT169" s="190" t="s">
        <v>194</v>
      </c>
      <c r="AU169" s="190" t="s">
        <v>82</v>
      </c>
      <c r="AV169" s="14" t="s">
        <v>82</v>
      </c>
      <c r="AW169" s="14" t="s">
        <v>30</v>
      </c>
      <c r="AX169" s="14" t="s">
        <v>80</v>
      </c>
      <c r="AY169" s="190" t="s">
        <v>185</v>
      </c>
    </row>
    <row r="170" spans="1:65" s="12" customFormat="1" ht="22.9" customHeight="1">
      <c r="B170" s="154"/>
      <c r="D170" s="155" t="s">
        <v>72</v>
      </c>
      <c r="E170" s="165" t="s">
        <v>230</v>
      </c>
      <c r="F170" s="165" t="s">
        <v>619</v>
      </c>
      <c r="I170" s="157"/>
      <c r="J170" s="166">
        <f>BK170</f>
        <v>0</v>
      </c>
      <c r="L170" s="154"/>
      <c r="M170" s="159"/>
      <c r="N170" s="160"/>
      <c r="O170" s="160"/>
      <c r="P170" s="161">
        <f>SUM(P171:P280)</f>
        <v>0</v>
      </c>
      <c r="Q170" s="160"/>
      <c r="R170" s="161">
        <f>SUM(R171:R280)</f>
        <v>1.8733031000000002</v>
      </c>
      <c r="S170" s="160"/>
      <c r="T170" s="162">
        <f>SUM(T171:T280)</f>
        <v>0</v>
      </c>
      <c r="AR170" s="155" t="s">
        <v>80</v>
      </c>
      <c r="AT170" s="163" t="s">
        <v>72</v>
      </c>
      <c r="AU170" s="163" t="s">
        <v>80</v>
      </c>
      <c r="AY170" s="155" t="s">
        <v>185</v>
      </c>
      <c r="BK170" s="164">
        <f>SUM(BK171:BK280)</f>
        <v>0</v>
      </c>
    </row>
    <row r="171" spans="1:65" s="2" customFormat="1" ht="21.75" customHeight="1">
      <c r="A171" s="33"/>
      <c r="B171" s="167"/>
      <c r="C171" s="168" t="s">
        <v>253</v>
      </c>
      <c r="D171" s="168" t="s">
        <v>187</v>
      </c>
      <c r="E171" s="169" t="s">
        <v>776</v>
      </c>
      <c r="F171" s="170" t="s">
        <v>777</v>
      </c>
      <c r="G171" s="171" t="s">
        <v>514</v>
      </c>
      <c r="H171" s="172">
        <v>2</v>
      </c>
      <c r="I171" s="173"/>
      <c r="J171" s="174">
        <f>ROUND(I171*H171,2)</f>
        <v>0</v>
      </c>
      <c r="K171" s="170" t="s">
        <v>191</v>
      </c>
      <c r="L171" s="34"/>
      <c r="M171" s="175" t="s">
        <v>1</v>
      </c>
      <c r="N171" s="176" t="s">
        <v>38</v>
      </c>
      <c r="O171" s="59"/>
      <c r="P171" s="177">
        <f>O171*H171</f>
        <v>0</v>
      </c>
      <c r="Q171" s="177">
        <v>3.8E-3</v>
      </c>
      <c r="R171" s="177">
        <f>Q171*H171</f>
        <v>7.6E-3</v>
      </c>
      <c r="S171" s="177">
        <v>0</v>
      </c>
      <c r="T171" s="178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79" t="s">
        <v>192</v>
      </c>
      <c r="AT171" s="179" t="s">
        <v>187</v>
      </c>
      <c r="AU171" s="179" t="s">
        <v>82</v>
      </c>
      <c r="AY171" s="18" t="s">
        <v>185</v>
      </c>
      <c r="BE171" s="180">
        <f>IF(N171="základní",J171,0)</f>
        <v>0</v>
      </c>
      <c r="BF171" s="180">
        <f>IF(N171="snížená",J171,0)</f>
        <v>0</v>
      </c>
      <c r="BG171" s="180">
        <f>IF(N171="zákl. přenesená",J171,0)</f>
        <v>0</v>
      </c>
      <c r="BH171" s="180">
        <f>IF(N171="sníž. přenesená",J171,0)</f>
        <v>0</v>
      </c>
      <c r="BI171" s="180">
        <f>IF(N171="nulová",J171,0)</f>
        <v>0</v>
      </c>
      <c r="BJ171" s="18" t="s">
        <v>80</v>
      </c>
      <c r="BK171" s="180">
        <f>ROUND(I171*H171,2)</f>
        <v>0</v>
      </c>
      <c r="BL171" s="18" t="s">
        <v>192</v>
      </c>
      <c r="BM171" s="179" t="s">
        <v>1537</v>
      </c>
    </row>
    <row r="172" spans="1:65" s="13" customFormat="1" ht="22.5">
      <c r="B172" s="181"/>
      <c r="D172" s="182" t="s">
        <v>194</v>
      </c>
      <c r="E172" s="183" t="s">
        <v>1</v>
      </c>
      <c r="F172" s="184" t="s">
        <v>1538</v>
      </c>
      <c r="H172" s="183" t="s">
        <v>1</v>
      </c>
      <c r="I172" s="185"/>
      <c r="L172" s="181"/>
      <c r="M172" s="186"/>
      <c r="N172" s="187"/>
      <c r="O172" s="187"/>
      <c r="P172" s="187"/>
      <c r="Q172" s="187"/>
      <c r="R172" s="187"/>
      <c r="S172" s="187"/>
      <c r="T172" s="188"/>
      <c r="AT172" s="183" t="s">
        <v>194</v>
      </c>
      <c r="AU172" s="183" t="s">
        <v>82</v>
      </c>
      <c r="AV172" s="13" t="s">
        <v>80</v>
      </c>
      <c r="AW172" s="13" t="s">
        <v>30</v>
      </c>
      <c r="AX172" s="13" t="s">
        <v>73</v>
      </c>
      <c r="AY172" s="183" t="s">
        <v>185</v>
      </c>
    </row>
    <row r="173" spans="1:65" s="14" customFormat="1" ht="11.25">
      <c r="B173" s="189"/>
      <c r="D173" s="182" t="s">
        <v>194</v>
      </c>
      <c r="E173" s="190" t="s">
        <v>1</v>
      </c>
      <c r="F173" s="191" t="s">
        <v>1539</v>
      </c>
      <c r="H173" s="192">
        <v>2</v>
      </c>
      <c r="I173" s="193"/>
      <c r="L173" s="189"/>
      <c r="M173" s="194"/>
      <c r="N173" s="195"/>
      <c r="O173" s="195"/>
      <c r="P173" s="195"/>
      <c r="Q173" s="195"/>
      <c r="R173" s="195"/>
      <c r="S173" s="195"/>
      <c r="T173" s="196"/>
      <c r="AT173" s="190" t="s">
        <v>194</v>
      </c>
      <c r="AU173" s="190" t="s">
        <v>82</v>
      </c>
      <c r="AV173" s="14" t="s">
        <v>82</v>
      </c>
      <c r="AW173" s="14" t="s">
        <v>30</v>
      </c>
      <c r="AX173" s="14" t="s">
        <v>80</v>
      </c>
      <c r="AY173" s="190" t="s">
        <v>185</v>
      </c>
    </row>
    <row r="174" spans="1:65" s="2" customFormat="1" ht="21.75" customHeight="1">
      <c r="A174" s="33"/>
      <c r="B174" s="167"/>
      <c r="C174" s="213" t="s">
        <v>259</v>
      </c>
      <c r="D174" s="213" t="s">
        <v>454</v>
      </c>
      <c r="E174" s="214" t="s">
        <v>1540</v>
      </c>
      <c r="F174" s="215" t="s">
        <v>1541</v>
      </c>
      <c r="G174" s="216" t="s">
        <v>514</v>
      </c>
      <c r="H174" s="217">
        <v>2.04</v>
      </c>
      <c r="I174" s="218"/>
      <c r="J174" s="219">
        <f>ROUND(I174*H174,2)</f>
        <v>0</v>
      </c>
      <c r="K174" s="215" t="s">
        <v>191</v>
      </c>
      <c r="L174" s="220"/>
      <c r="M174" s="221" t="s">
        <v>1</v>
      </c>
      <c r="N174" s="222" t="s">
        <v>38</v>
      </c>
      <c r="O174" s="59"/>
      <c r="P174" s="177">
        <f>O174*H174</f>
        <v>0</v>
      </c>
      <c r="Q174" s="177">
        <v>2.4799999999999999E-2</v>
      </c>
      <c r="R174" s="177">
        <f>Q174*H174</f>
        <v>5.0591999999999998E-2</v>
      </c>
      <c r="S174" s="177">
        <v>0</v>
      </c>
      <c r="T174" s="178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79" t="s">
        <v>230</v>
      </c>
      <c r="AT174" s="179" t="s">
        <v>454</v>
      </c>
      <c r="AU174" s="179" t="s">
        <v>82</v>
      </c>
      <c r="AY174" s="18" t="s">
        <v>185</v>
      </c>
      <c r="BE174" s="180">
        <f>IF(N174="základní",J174,0)</f>
        <v>0</v>
      </c>
      <c r="BF174" s="180">
        <f>IF(N174="snížená",J174,0)</f>
        <v>0</v>
      </c>
      <c r="BG174" s="180">
        <f>IF(N174="zákl. přenesená",J174,0)</f>
        <v>0</v>
      </c>
      <c r="BH174" s="180">
        <f>IF(N174="sníž. přenesená",J174,0)</f>
        <v>0</v>
      </c>
      <c r="BI174" s="180">
        <f>IF(N174="nulová",J174,0)</f>
        <v>0</v>
      </c>
      <c r="BJ174" s="18" t="s">
        <v>80</v>
      </c>
      <c r="BK174" s="180">
        <f>ROUND(I174*H174,2)</f>
        <v>0</v>
      </c>
      <c r="BL174" s="18" t="s">
        <v>192</v>
      </c>
      <c r="BM174" s="179" t="s">
        <v>1542</v>
      </c>
    </row>
    <row r="175" spans="1:65" s="13" customFormat="1" ht="22.5">
      <c r="B175" s="181"/>
      <c r="D175" s="182" t="s">
        <v>194</v>
      </c>
      <c r="E175" s="183" t="s">
        <v>1</v>
      </c>
      <c r="F175" s="184" t="s">
        <v>1538</v>
      </c>
      <c r="H175" s="183" t="s">
        <v>1</v>
      </c>
      <c r="I175" s="185"/>
      <c r="L175" s="181"/>
      <c r="M175" s="186"/>
      <c r="N175" s="187"/>
      <c r="O175" s="187"/>
      <c r="P175" s="187"/>
      <c r="Q175" s="187"/>
      <c r="R175" s="187"/>
      <c r="S175" s="187"/>
      <c r="T175" s="188"/>
      <c r="AT175" s="183" t="s">
        <v>194</v>
      </c>
      <c r="AU175" s="183" t="s">
        <v>82</v>
      </c>
      <c r="AV175" s="13" t="s">
        <v>80</v>
      </c>
      <c r="AW175" s="13" t="s">
        <v>30</v>
      </c>
      <c r="AX175" s="13" t="s">
        <v>73</v>
      </c>
      <c r="AY175" s="183" t="s">
        <v>185</v>
      </c>
    </row>
    <row r="176" spans="1:65" s="14" customFormat="1" ht="11.25">
      <c r="B176" s="189"/>
      <c r="D176" s="182" t="s">
        <v>194</v>
      </c>
      <c r="E176" s="190" t="s">
        <v>1</v>
      </c>
      <c r="F176" s="191" t="s">
        <v>757</v>
      </c>
      <c r="H176" s="192">
        <v>2.04</v>
      </c>
      <c r="I176" s="193"/>
      <c r="L176" s="189"/>
      <c r="M176" s="194"/>
      <c r="N176" s="195"/>
      <c r="O176" s="195"/>
      <c r="P176" s="195"/>
      <c r="Q176" s="195"/>
      <c r="R176" s="195"/>
      <c r="S176" s="195"/>
      <c r="T176" s="196"/>
      <c r="AT176" s="190" t="s">
        <v>194</v>
      </c>
      <c r="AU176" s="190" t="s">
        <v>82</v>
      </c>
      <c r="AV176" s="14" t="s">
        <v>82</v>
      </c>
      <c r="AW176" s="14" t="s">
        <v>30</v>
      </c>
      <c r="AX176" s="14" t="s">
        <v>80</v>
      </c>
      <c r="AY176" s="190" t="s">
        <v>185</v>
      </c>
    </row>
    <row r="177" spans="1:65" s="2" customFormat="1" ht="21.75" customHeight="1">
      <c r="A177" s="33"/>
      <c r="B177" s="167"/>
      <c r="C177" s="168" t="s">
        <v>266</v>
      </c>
      <c r="D177" s="168" t="s">
        <v>187</v>
      </c>
      <c r="E177" s="169" t="s">
        <v>767</v>
      </c>
      <c r="F177" s="170" t="s">
        <v>768</v>
      </c>
      <c r="G177" s="171" t="s">
        <v>514</v>
      </c>
      <c r="H177" s="172">
        <v>2</v>
      </c>
      <c r="I177" s="173"/>
      <c r="J177" s="174">
        <f>ROUND(I177*H177,2)</f>
        <v>0</v>
      </c>
      <c r="K177" s="170" t="s">
        <v>191</v>
      </c>
      <c r="L177" s="34"/>
      <c r="M177" s="175" t="s">
        <v>1</v>
      </c>
      <c r="N177" s="176" t="s">
        <v>38</v>
      </c>
      <c r="O177" s="59"/>
      <c r="P177" s="177">
        <f>O177*H177</f>
        <v>0</v>
      </c>
      <c r="Q177" s="177">
        <v>1.7099999999999999E-3</v>
      </c>
      <c r="R177" s="177">
        <f>Q177*H177</f>
        <v>3.4199999999999999E-3</v>
      </c>
      <c r="S177" s="177">
        <v>0</v>
      </c>
      <c r="T177" s="178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79" t="s">
        <v>192</v>
      </c>
      <c r="AT177" s="179" t="s">
        <v>187</v>
      </c>
      <c r="AU177" s="179" t="s">
        <v>82</v>
      </c>
      <c r="AY177" s="18" t="s">
        <v>185</v>
      </c>
      <c r="BE177" s="180">
        <f>IF(N177="základní",J177,0)</f>
        <v>0</v>
      </c>
      <c r="BF177" s="180">
        <f>IF(N177="snížená",J177,0)</f>
        <v>0</v>
      </c>
      <c r="BG177" s="180">
        <f>IF(N177="zákl. přenesená",J177,0)</f>
        <v>0</v>
      </c>
      <c r="BH177" s="180">
        <f>IF(N177="sníž. přenesená",J177,0)</f>
        <v>0</v>
      </c>
      <c r="BI177" s="180">
        <f>IF(N177="nulová",J177,0)</f>
        <v>0</v>
      </c>
      <c r="BJ177" s="18" t="s">
        <v>80</v>
      </c>
      <c r="BK177" s="180">
        <f>ROUND(I177*H177,2)</f>
        <v>0</v>
      </c>
      <c r="BL177" s="18" t="s">
        <v>192</v>
      </c>
      <c r="BM177" s="179" t="s">
        <v>1543</v>
      </c>
    </row>
    <row r="178" spans="1:65" s="13" customFormat="1" ht="22.5">
      <c r="B178" s="181"/>
      <c r="D178" s="182" t="s">
        <v>194</v>
      </c>
      <c r="E178" s="183" t="s">
        <v>1</v>
      </c>
      <c r="F178" s="184" t="s">
        <v>1538</v>
      </c>
      <c r="H178" s="183" t="s">
        <v>1</v>
      </c>
      <c r="I178" s="185"/>
      <c r="L178" s="181"/>
      <c r="M178" s="186"/>
      <c r="N178" s="187"/>
      <c r="O178" s="187"/>
      <c r="P178" s="187"/>
      <c r="Q178" s="187"/>
      <c r="R178" s="187"/>
      <c r="S178" s="187"/>
      <c r="T178" s="188"/>
      <c r="AT178" s="183" t="s">
        <v>194</v>
      </c>
      <c r="AU178" s="183" t="s">
        <v>82</v>
      </c>
      <c r="AV178" s="13" t="s">
        <v>80</v>
      </c>
      <c r="AW178" s="13" t="s">
        <v>30</v>
      </c>
      <c r="AX178" s="13" t="s">
        <v>73</v>
      </c>
      <c r="AY178" s="183" t="s">
        <v>185</v>
      </c>
    </row>
    <row r="179" spans="1:65" s="14" customFormat="1" ht="11.25">
      <c r="B179" s="189"/>
      <c r="D179" s="182" t="s">
        <v>194</v>
      </c>
      <c r="E179" s="190" t="s">
        <v>1</v>
      </c>
      <c r="F179" s="191" t="s">
        <v>82</v>
      </c>
      <c r="H179" s="192">
        <v>2</v>
      </c>
      <c r="I179" s="193"/>
      <c r="L179" s="189"/>
      <c r="M179" s="194"/>
      <c r="N179" s="195"/>
      <c r="O179" s="195"/>
      <c r="P179" s="195"/>
      <c r="Q179" s="195"/>
      <c r="R179" s="195"/>
      <c r="S179" s="195"/>
      <c r="T179" s="196"/>
      <c r="AT179" s="190" t="s">
        <v>194</v>
      </c>
      <c r="AU179" s="190" t="s">
        <v>82</v>
      </c>
      <c r="AV179" s="14" t="s">
        <v>82</v>
      </c>
      <c r="AW179" s="14" t="s">
        <v>30</v>
      </c>
      <c r="AX179" s="14" t="s">
        <v>80</v>
      </c>
      <c r="AY179" s="190" t="s">
        <v>185</v>
      </c>
    </row>
    <row r="180" spans="1:65" s="2" customFormat="1" ht="21.75" customHeight="1">
      <c r="A180" s="33"/>
      <c r="B180" s="167"/>
      <c r="C180" s="213" t="s">
        <v>8</v>
      </c>
      <c r="D180" s="213" t="s">
        <v>454</v>
      </c>
      <c r="E180" s="214" t="s">
        <v>771</v>
      </c>
      <c r="F180" s="215" t="s">
        <v>772</v>
      </c>
      <c r="G180" s="216" t="s">
        <v>514</v>
      </c>
      <c r="H180" s="217">
        <v>2.04</v>
      </c>
      <c r="I180" s="218"/>
      <c r="J180" s="219">
        <f>ROUND(I180*H180,2)</f>
        <v>0</v>
      </c>
      <c r="K180" s="215" t="s">
        <v>191</v>
      </c>
      <c r="L180" s="220"/>
      <c r="M180" s="221" t="s">
        <v>1</v>
      </c>
      <c r="N180" s="222" t="s">
        <v>38</v>
      </c>
      <c r="O180" s="59"/>
      <c r="P180" s="177">
        <f>O180*H180</f>
        <v>0</v>
      </c>
      <c r="Q180" s="177">
        <v>1.49E-2</v>
      </c>
      <c r="R180" s="177">
        <f>Q180*H180</f>
        <v>3.0395999999999999E-2</v>
      </c>
      <c r="S180" s="177">
        <v>0</v>
      </c>
      <c r="T180" s="178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79" t="s">
        <v>230</v>
      </c>
      <c r="AT180" s="179" t="s">
        <v>454</v>
      </c>
      <c r="AU180" s="179" t="s">
        <v>82</v>
      </c>
      <c r="AY180" s="18" t="s">
        <v>185</v>
      </c>
      <c r="BE180" s="180">
        <f>IF(N180="základní",J180,0)</f>
        <v>0</v>
      </c>
      <c r="BF180" s="180">
        <f>IF(N180="snížená",J180,0)</f>
        <v>0</v>
      </c>
      <c r="BG180" s="180">
        <f>IF(N180="zákl. přenesená",J180,0)</f>
        <v>0</v>
      </c>
      <c r="BH180" s="180">
        <f>IF(N180="sníž. přenesená",J180,0)</f>
        <v>0</v>
      </c>
      <c r="BI180" s="180">
        <f>IF(N180="nulová",J180,0)</f>
        <v>0</v>
      </c>
      <c r="BJ180" s="18" t="s">
        <v>80</v>
      </c>
      <c r="BK180" s="180">
        <f>ROUND(I180*H180,2)</f>
        <v>0</v>
      </c>
      <c r="BL180" s="18" t="s">
        <v>192</v>
      </c>
      <c r="BM180" s="179" t="s">
        <v>1544</v>
      </c>
    </row>
    <row r="181" spans="1:65" s="13" customFormat="1" ht="22.5">
      <c r="B181" s="181"/>
      <c r="D181" s="182" t="s">
        <v>194</v>
      </c>
      <c r="E181" s="183" t="s">
        <v>1</v>
      </c>
      <c r="F181" s="184" t="s">
        <v>1538</v>
      </c>
      <c r="H181" s="183" t="s">
        <v>1</v>
      </c>
      <c r="I181" s="185"/>
      <c r="L181" s="181"/>
      <c r="M181" s="186"/>
      <c r="N181" s="187"/>
      <c r="O181" s="187"/>
      <c r="P181" s="187"/>
      <c r="Q181" s="187"/>
      <c r="R181" s="187"/>
      <c r="S181" s="187"/>
      <c r="T181" s="188"/>
      <c r="AT181" s="183" t="s">
        <v>194</v>
      </c>
      <c r="AU181" s="183" t="s">
        <v>82</v>
      </c>
      <c r="AV181" s="13" t="s">
        <v>80</v>
      </c>
      <c r="AW181" s="13" t="s">
        <v>30</v>
      </c>
      <c r="AX181" s="13" t="s">
        <v>73</v>
      </c>
      <c r="AY181" s="183" t="s">
        <v>185</v>
      </c>
    </row>
    <row r="182" spans="1:65" s="14" customFormat="1" ht="11.25">
      <c r="B182" s="189"/>
      <c r="D182" s="182" t="s">
        <v>194</v>
      </c>
      <c r="E182" s="190" t="s">
        <v>1</v>
      </c>
      <c r="F182" s="191" t="s">
        <v>757</v>
      </c>
      <c r="H182" s="192">
        <v>2.04</v>
      </c>
      <c r="I182" s="193"/>
      <c r="L182" s="189"/>
      <c r="M182" s="194"/>
      <c r="N182" s="195"/>
      <c r="O182" s="195"/>
      <c r="P182" s="195"/>
      <c r="Q182" s="195"/>
      <c r="R182" s="195"/>
      <c r="S182" s="195"/>
      <c r="T182" s="196"/>
      <c r="AT182" s="190" t="s">
        <v>194</v>
      </c>
      <c r="AU182" s="190" t="s">
        <v>82</v>
      </c>
      <c r="AV182" s="14" t="s">
        <v>82</v>
      </c>
      <c r="AW182" s="14" t="s">
        <v>30</v>
      </c>
      <c r="AX182" s="14" t="s">
        <v>80</v>
      </c>
      <c r="AY182" s="190" t="s">
        <v>185</v>
      </c>
    </row>
    <row r="183" spans="1:65" s="2" customFormat="1" ht="21.75" customHeight="1">
      <c r="A183" s="33"/>
      <c r="B183" s="167"/>
      <c r="C183" s="168" t="s">
        <v>296</v>
      </c>
      <c r="D183" s="168" t="s">
        <v>187</v>
      </c>
      <c r="E183" s="169" t="s">
        <v>745</v>
      </c>
      <c r="F183" s="170" t="s">
        <v>746</v>
      </c>
      <c r="G183" s="171" t="s">
        <v>514</v>
      </c>
      <c r="H183" s="172">
        <v>4</v>
      </c>
      <c r="I183" s="173"/>
      <c r="J183" s="174">
        <f>ROUND(I183*H183,2)</f>
        <v>0</v>
      </c>
      <c r="K183" s="170" t="s">
        <v>191</v>
      </c>
      <c r="L183" s="34"/>
      <c r="M183" s="175" t="s">
        <v>1</v>
      </c>
      <c r="N183" s="176" t="s">
        <v>38</v>
      </c>
      <c r="O183" s="59"/>
      <c r="P183" s="177">
        <f>O183*H183</f>
        <v>0</v>
      </c>
      <c r="Q183" s="177">
        <v>1.67E-3</v>
      </c>
      <c r="R183" s="177">
        <f>Q183*H183</f>
        <v>6.6800000000000002E-3</v>
      </c>
      <c r="S183" s="177">
        <v>0</v>
      </c>
      <c r="T183" s="178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79" t="s">
        <v>192</v>
      </c>
      <c r="AT183" s="179" t="s">
        <v>187</v>
      </c>
      <c r="AU183" s="179" t="s">
        <v>82</v>
      </c>
      <c r="AY183" s="18" t="s">
        <v>185</v>
      </c>
      <c r="BE183" s="180">
        <f>IF(N183="základní",J183,0)</f>
        <v>0</v>
      </c>
      <c r="BF183" s="180">
        <f>IF(N183="snížená",J183,0)</f>
        <v>0</v>
      </c>
      <c r="BG183" s="180">
        <f>IF(N183="zákl. přenesená",J183,0)</f>
        <v>0</v>
      </c>
      <c r="BH183" s="180">
        <f>IF(N183="sníž. přenesená",J183,0)</f>
        <v>0</v>
      </c>
      <c r="BI183" s="180">
        <f>IF(N183="nulová",J183,0)</f>
        <v>0</v>
      </c>
      <c r="BJ183" s="18" t="s">
        <v>80</v>
      </c>
      <c r="BK183" s="180">
        <f>ROUND(I183*H183,2)</f>
        <v>0</v>
      </c>
      <c r="BL183" s="18" t="s">
        <v>192</v>
      </c>
      <c r="BM183" s="179" t="s">
        <v>1545</v>
      </c>
    </row>
    <row r="184" spans="1:65" s="13" customFormat="1" ht="22.5">
      <c r="B184" s="181"/>
      <c r="D184" s="182" t="s">
        <v>194</v>
      </c>
      <c r="E184" s="183" t="s">
        <v>1</v>
      </c>
      <c r="F184" s="184" t="s">
        <v>1538</v>
      </c>
      <c r="H184" s="183" t="s">
        <v>1</v>
      </c>
      <c r="I184" s="185"/>
      <c r="L184" s="181"/>
      <c r="M184" s="186"/>
      <c r="N184" s="187"/>
      <c r="O184" s="187"/>
      <c r="P184" s="187"/>
      <c r="Q184" s="187"/>
      <c r="R184" s="187"/>
      <c r="S184" s="187"/>
      <c r="T184" s="188"/>
      <c r="AT184" s="183" t="s">
        <v>194</v>
      </c>
      <c r="AU184" s="183" t="s">
        <v>82</v>
      </c>
      <c r="AV184" s="13" t="s">
        <v>80</v>
      </c>
      <c r="AW184" s="13" t="s">
        <v>30</v>
      </c>
      <c r="AX184" s="13" t="s">
        <v>73</v>
      </c>
      <c r="AY184" s="183" t="s">
        <v>185</v>
      </c>
    </row>
    <row r="185" spans="1:65" s="14" customFormat="1" ht="11.25">
      <c r="B185" s="189"/>
      <c r="D185" s="182" t="s">
        <v>194</v>
      </c>
      <c r="E185" s="190" t="s">
        <v>1</v>
      </c>
      <c r="F185" s="191" t="s">
        <v>192</v>
      </c>
      <c r="H185" s="192">
        <v>4</v>
      </c>
      <c r="I185" s="193"/>
      <c r="L185" s="189"/>
      <c r="M185" s="194"/>
      <c r="N185" s="195"/>
      <c r="O185" s="195"/>
      <c r="P185" s="195"/>
      <c r="Q185" s="195"/>
      <c r="R185" s="195"/>
      <c r="S185" s="195"/>
      <c r="T185" s="196"/>
      <c r="AT185" s="190" t="s">
        <v>194</v>
      </c>
      <c r="AU185" s="190" t="s">
        <v>82</v>
      </c>
      <c r="AV185" s="14" t="s">
        <v>82</v>
      </c>
      <c r="AW185" s="14" t="s">
        <v>30</v>
      </c>
      <c r="AX185" s="14" t="s">
        <v>80</v>
      </c>
      <c r="AY185" s="190" t="s">
        <v>185</v>
      </c>
    </row>
    <row r="186" spans="1:65" s="2" customFormat="1" ht="16.5" customHeight="1">
      <c r="A186" s="33"/>
      <c r="B186" s="167"/>
      <c r="C186" s="213" t="s">
        <v>119</v>
      </c>
      <c r="D186" s="213" t="s">
        <v>454</v>
      </c>
      <c r="E186" s="214" t="s">
        <v>1546</v>
      </c>
      <c r="F186" s="215" t="s">
        <v>1547</v>
      </c>
      <c r="G186" s="216" t="s">
        <v>514</v>
      </c>
      <c r="H186" s="217">
        <v>4.08</v>
      </c>
      <c r="I186" s="218"/>
      <c r="J186" s="219">
        <f>ROUND(I186*H186,2)</f>
        <v>0</v>
      </c>
      <c r="K186" s="215" t="s">
        <v>1</v>
      </c>
      <c r="L186" s="220"/>
      <c r="M186" s="221" t="s">
        <v>1</v>
      </c>
      <c r="N186" s="222" t="s">
        <v>38</v>
      </c>
      <c r="O186" s="59"/>
      <c r="P186" s="177">
        <f>O186*H186</f>
        <v>0</v>
      </c>
      <c r="Q186" s="177">
        <v>4.1999999999999997E-3</v>
      </c>
      <c r="R186" s="177">
        <f>Q186*H186</f>
        <v>1.7135999999999998E-2</v>
      </c>
      <c r="S186" s="177">
        <v>0</v>
      </c>
      <c r="T186" s="178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79" t="s">
        <v>230</v>
      </c>
      <c r="AT186" s="179" t="s">
        <v>454</v>
      </c>
      <c r="AU186" s="179" t="s">
        <v>82</v>
      </c>
      <c r="AY186" s="18" t="s">
        <v>185</v>
      </c>
      <c r="BE186" s="180">
        <f>IF(N186="základní",J186,0)</f>
        <v>0</v>
      </c>
      <c r="BF186" s="180">
        <f>IF(N186="snížená",J186,0)</f>
        <v>0</v>
      </c>
      <c r="BG186" s="180">
        <f>IF(N186="zákl. přenesená",J186,0)</f>
        <v>0</v>
      </c>
      <c r="BH186" s="180">
        <f>IF(N186="sníž. přenesená",J186,0)</f>
        <v>0</v>
      </c>
      <c r="BI186" s="180">
        <f>IF(N186="nulová",J186,0)</f>
        <v>0</v>
      </c>
      <c r="BJ186" s="18" t="s">
        <v>80</v>
      </c>
      <c r="BK186" s="180">
        <f>ROUND(I186*H186,2)</f>
        <v>0</v>
      </c>
      <c r="BL186" s="18" t="s">
        <v>192</v>
      </c>
      <c r="BM186" s="179" t="s">
        <v>1548</v>
      </c>
    </row>
    <row r="187" spans="1:65" s="13" customFormat="1" ht="22.5">
      <c r="B187" s="181"/>
      <c r="D187" s="182" t="s">
        <v>194</v>
      </c>
      <c r="E187" s="183" t="s">
        <v>1</v>
      </c>
      <c r="F187" s="184" t="s">
        <v>1538</v>
      </c>
      <c r="H187" s="183" t="s">
        <v>1</v>
      </c>
      <c r="I187" s="185"/>
      <c r="L187" s="181"/>
      <c r="M187" s="186"/>
      <c r="N187" s="187"/>
      <c r="O187" s="187"/>
      <c r="P187" s="187"/>
      <c r="Q187" s="187"/>
      <c r="R187" s="187"/>
      <c r="S187" s="187"/>
      <c r="T187" s="188"/>
      <c r="AT187" s="183" t="s">
        <v>194</v>
      </c>
      <c r="AU187" s="183" t="s">
        <v>82</v>
      </c>
      <c r="AV187" s="13" t="s">
        <v>80</v>
      </c>
      <c r="AW187" s="13" t="s">
        <v>30</v>
      </c>
      <c r="AX187" s="13" t="s">
        <v>73</v>
      </c>
      <c r="AY187" s="183" t="s">
        <v>185</v>
      </c>
    </row>
    <row r="188" spans="1:65" s="14" customFormat="1" ht="11.25">
      <c r="B188" s="189"/>
      <c r="D188" s="182" t="s">
        <v>194</v>
      </c>
      <c r="E188" s="190" t="s">
        <v>1</v>
      </c>
      <c r="F188" s="191" t="s">
        <v>1549</v>
      </c>
      <c r="H188" s="192">
        <v>4.08</v>
      </c>
      <c r="I188" s="193"/>
      <c r="L188" s="189"/>
      <c r="M188" s="194"/>
      <c r="N188" s="195"/>
      <c r="O188" s="195"/>
      <c r="P188" s="195"/>
      <c r="Q188" s="195"/>
      <c r="R188" s="195"/>
      <c r="S188" s="195"/>
      <c r="T188" s="196"/>
      <c r="AT188" s="190" t="s">
        <v>194</v>
      </c>
      <c r="AU188" s="190" t="s">
        <v>82</v>
      </c>
      <c r="AV188" s="14" t="s">
        <v>82</v>
      </c>
      <c r="AW188" s="14" t="s">
        <v>30</v>
      </c>
      <c r="AX188" s="14" t="s">
        <v>80</v>
      </c>
      <c r="AY188" s="190" t="s">
        <v>185</v>
      </c>
    </row>
    <row r="189" spans="1:65" s="2" customFormat="1" ht="21.75" customHeight="1">
      <c r="A189" s="33"/>
      <c r="B189" s="167"/>
      <c r="C189" s="168" t="s">
        <v>304</v>
      </c>
      <c r="D189" s="168" t="s">
        <v>187</v>
      </c>
      <c r="E189" s="169" t="s">
        <v>745</v>
      </c>
      <c r="F189" s="170" t="s">
        <v>746</v>
      </c>
      <c r="G189" s="171" t="s">
        <v>514</v>
      </c>
      <c r="H189" s="172">
        <v>14</v>
      </c>
      <c r="I189" s="173"/>
      <c r="J189" s="174">
        <f>ROUND(I189*H189,2)</f>
        <v>0</v>
      </c>
      <c r="K189" s="170" t="s">
        <v>191</v>
      </c>
      <c r="L189" s="34"/>
      <c r="M189" s="175" t="s">
        <v>1</v>
      </c>
      <c r="N189" s="176" t="s">
        <v>38</v>
      </c>
      <c r="O189" s="59"/>
      <c r="P189" s="177">
        <f>O189*H189</f>
        <v>0</v>
      </c>
      <c r="Q189" s="177">
        <v>1.67E-3</v>
      </c>
      <c r="R189" s="177">
        <f>Q189*H189</f>
        <v>2.3380000000000001E-2</v>
      </c>
      <c r="S189" s="177">
        <v>0</v>
      </c>
      <c r="T189" s="178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79" t="s">
        <v>192</v>
      </c>
      <c r="AT189" s="179" t="s">
        <v>187</v>
      </c>
      <c r="AU189" s="179" t="s">
        <v>82</v>
      </c>
      <c r="AY189" s="18" t="s">
        <v>185</v>
      </c>
      <c r="BE189" s="180">
        <f>IF(N189="základní",J189,0)</f>
        <v>0</v>
      </c>
      <c r="BF189" s="180">
        <f>IF(N189="snížená",J189,0)</f>
        <v>0</v>
      </c>
      <c r="BG189" s="180">
        <f>IF(N189="zákl. přenesená",J189,0)</f>
        <v>0</v>
      </c>
      <c r="BH189" s="180">
        <f>IF(N189="sníž. přenesená",J189,0)</f>
        <v>0</v>
      </c>
      <c r="BI189" s="180">
        <f>IF(N189="nulová",J189,0)</f>
        <v>0</v>
      </c>
      <c r="BJ189" s="18" t="s">
        <v>80</v>
      </c>
      <c r="BK189" s="180">
        <f>ROUND(I189*H189,2)</f>
        <v>0</v>
      </c>
      <c r="BL189" s="18" t="s">
        <v>192</v>
      </c>
      <c r="BM189" s="179" t="s">
        <v>1550</v>
      </c>
    </row>
    <row r="190" spans="1:65" s="13" customFormat="1" ht="22.5">
      <c r="B190" s="181"/>
      <c r="D190" s="182" t="s">
        <v>194</v>
      </c>
      <c r="E190" s="183" t="s">
        <v>1</v>
      </c>
      <c r="F190" s="184" t="s">
        <v>1538</v>
      </c>
      <c r="H190" s="183" t="s">
        <v>1</v>
      </c>
      <c r="I190" s="185"/>
      <c r="L190" s="181"/>
      <c r="M190" s="186"/>
      <c r="N190" s="187"/>
      <c r="O190" s="187"/>
      <c r="P190" s="187"/>
      <c r="Q190" s="187"/>
      <c r="R190" s="187"/>
      <c r="S190" s="187"/>
      <c r="T190" s="188"/>
      <c r="AT190" s="183" t="s">
        <v>194</v>
      </c>
      <c r="AU190" s="183" t="s">
        <v>82</v>
      </c>
      <c r="AV190" s="13" t="s">
        <v>80</v>
      </c>
      <c r="AW190" s="13" t="s">
        <v>30</v>
      </c>
      <c r="AX190" s="13" t="s">
        <v>73</v>
      </c>
      <c r="AY190" s="183" t="s">
        <v>185</v>
      </c>
    </row>
    <row r="191" spans="1:65" s="14" customFormat="1" ht="11.25">
      <c r="B191" s="189"/>
      <c r="D191" s="182" t="s">
        <v>194</v>
      </c>
      <c r="E191" s="190" t="s">
        <v>1</v>
      </c>
      <c r="F191" s="191" t="s">
        <v>1551</v>
      </c>
      <c r="H191" s="192">
        <v>14</v>
      </c>
      <c r="I191" s="193"/>
      <c r="L191" s="189"/>
      <c r="M191" s="194"/>
      <c r="N191" s="195"/>
      <c r="O191" s="195"/>
      <c r="P191" s="195"/>
      <c r="Q191" s="195"/>
      <c r="R191" s="195"/>
      <c r="S191" s="195"/>
      <c r="T191" s="196"/>
      <c r="AT191" s="190" t="s">
        <v>194</v>
      </c>
      <c r="AU191" s="190" t="s">
        <v>82</v>
      </c>
      <c r="AV191" s="14" t="s">
        <v>82</v>
      </c>
      <c r="AW191" s="14" t="s">
        <v>30</v>
      </c>
      <c r="AX191" s="14" t="s">
        <v>80</v>
      </c>
      <c r="AY191" s="190" t="s">
        <v>185</v>
      </c>
    </row>
    <row r="192" spans="1:65" s="2" customFormat="1" ht="21.75" customHeight="1">
      <c r="A192" s="33"/>
      <c r="B192" s="167"/>
      <c r="C192" s="213" t="s">
        <v>309</v>
      </c>
      <c r="D192" s="213" t="s">
        <v>454</v>
      </c>
      <c r="E192" s="214" t="s">
        <v>1552</v>
      </c>
      <c r="F192" s="215" t="s">
        <v>1553</v>
      </c>
      <c r="G192" s="216" t="s">
        <v>514</v>
      </c>
      <c r="H192" s="217">
        <v>2.04</v>
      </c>
      <c r="I192" s="218"/>
      <c r="J192" s="219">
        <f>ROUND(I192*H192,2)</f>
        <v>0</v>
      </c>
      <c r="K192" s="215" t="s">
        <v>191</v>
      </c>
      <c r="L192" s="220"/>
      <c r="M192" s="221" t="s">
        <v>1</v>
      </c>
      <c r="N192" s="222" t="s">
        <v>38</v>
      </c>
      <c r="O192" s="59"/>
      <c r="P192" s="177">
        <f>O192*H192</f>
        <v>0</v>
      </c>
      <c r="Q192" s="177">
        <v>3.8E-3</v>
      </c>
      <c r="R192" s="177">
        <f>Q192*H192</f>
        <v>7.7520000000000002E-3</v>
      </c>
      <c r="S192" s="177">
        <v>0</v>
      </c>
      <c r="T192" s="178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79" t="s">
        <v>230</v>
      </c>
      <c r="AT192" s="179" t="s">
        <v>454</v>
      </c>
      <c r="AU192" s="179" t="s">
        <v>82</v>
      </c>
      <c r="AY192" s="18" t="s">
        <v>185</v>
      </c>
      <c r="BE192" s="180">
        <f>IF(N192="základní",J192,0)</f>
        <v>0</v>
      </c>
      <c r="BF192" s="180">
        <f>IF(N192="snížená",J192,0)</f>
        <v>0</v>
      </c>
      <c r="BG192" s="180">
        <f>IF(N192="zákl. přenesená",J192,0)</f>
        <v>0</v>
      </c>
      <c r="BH192" s="180">
        <f>IF(N192="sníž. přenesená",J192,0)</f>
        <v>0</v>
      </c>
      <c r="BI192" s="180">
        <f>IF(N192="nulová",J192,0)</f>
        <v>0</v>
      </c>
      <c r="BJ192" s="18" t="s">
        <v>80</v>
      </c>
      <c r="BK192" s="180">
        <f>ROUND(I192*H192,2)</f>
        <v>0</v>
      </c>
      <c r="BL192" s="18" t="s">
        <v>192</v>
      </c>
      <c r="BM192" s="179" t="s">
        <v>1554</v>
      </c>
    </row>
    <row r="193" spans="1:65" s="13" customFormat="1" ht="22.5">
      <c r="B193" s="181"/>
      <c r="D193" s="182" t="s">
        <v>194</v>
      </c>
      <c r="E193" s="183" t="s">
        <v>1</v>
      </c>
      <c r="F193" s="184" t="s">
        <v>1538</v>
      </c>
      <c r="H193" s="183" t="s">
        <v>1</v>
      </c>
      <c r="I193" s="185"/>
      <c r="L193" s="181"/>
      <c r="M193" s="186"/>
      <c r="N193" s="187"/>
      <c r="O193" s="187"/>
      <c r="P193" s="187"/>
      <c r="Q193" s="187"/>
      <c r="R193" s="187"/>
      <c r="S193" s="187"/>
      <c r="T193" s="188"/>
      <c r="AT193" s="183" t="s">
        <v>194</v>
      </c>
      <c r="AU193" s="183" t="s">
        <v>82</v>
      </c>
      <c r="AV193" s="13" t="s">
        <v>80</v>
      </c>
      <c r="AW193" s="13" t="s">
        <v>30</v>
      </c>
      <c r="AX193" s="13" t="s">
        <v>73</v>
      </c>
      <c r="AY193" s="183" t="s">
        <v>185</v>
      </c>
    </row>
    <row r="194" spans="1:65" s="14" customFormat="1" ht="11.25">
      <c r="B194" s="189"/>
      <c r="D194" s="182" t="s">
        <v>194</v>
      </c>
      <c r="E194" s="190" t="s">
        <v>1</v>
      </c>
      <c r="F194" s="191" t="s">
        <v>757</v>
      </c>
      <c r="H194" s="192">
        <v>2.04</v>
      </c>
      <c r="I194" s="193"/>
      <c r="L194" s="189"/>
      <c r="M194" s="194"/>
      <c r="N194" s="195"/>
      <c r="O194" s="195"/>
      <c r="P194" s="195"/>
      <c r="Q194" s="195"/>
      <c r="R194" s="195"/>
      <c r="S194" s="195"/>
      <c r="T194" s="196"/>
      <c r="AT194" s="190" t="s">
        <v>194</v>
      </c>
      <c r="AU194" s="190" t="s">
        <v>82</v>
      </c>
      <c r="AV194" s="14" t="s">
        <v>82</v>
      </c>
      <c r="AW194" s="14" t="s">
        <v>30</v>
      </c>
      <c r="AX194" s="14" t="s">
        <v>80</v>
      </c>
      <c r="AY194" s="190" t="s">
        <v>185</v>
      </c>
    </row>
    <row r="195" spans="1:65" s="2" customFormat="1" ht="16.5" customHeight="1">
      <c r="A195" s="33"/>
      <c r="B195" s="167"/>
      <c r="C195" s="213" t="s">
        <v>314</v>
      </c>
      <c r="D195" s="213" t="s">
        <v>454</v>
      </c>
      <c r="E195" s="214" t="s">
        <v>1546</v>
      </c>
      <c r="F195" s="215" t="s">
        <v>1547</v>
      </c>
      <c r="G195" s="216" t="s">
        <v>514</v>
      </c>
      <c r="H195" s="217">
        <v>12.24</v>
      </c>
      <c r="I195" s="218"/>
      <c r="J195" s="219">
        <f>ROUND(I195*H195,2)</f>
        <v>0</v>
      </c>
      <c r="K195" s="215" t="s">
        <v>1</v>
      </c>
      <c r="L195" s="220"/>
      <c r="M195" s="221" t="s">
        <v>1</v>
      </c>
      <c r="N195" s="222" t="s">
        <v>38</v>
      </c>
      <c r="O195" s="59"/>
      <c r="P195" s="177">
        <f>O195*H195</f>
        <v>0</v>
      </c>
      <c r="Q195" s="177">
        <v>4.1999999999999997E-3</v>
      </c>
      <c r="R195" s="177">
        <f>Q195*H195</f>
        <v>5.1407999999999995E-2</v>
      </c>
      <c r="S195" s="177">
        <v>0</v>
      </c>
      <c r="T195" s="178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79" t="s">
        <v>230</v>
      </c>
      <c r="AT195" s="179" t="s">
        <v>454</v>
      </c>
      <c r="AU195" s="179" t="s">
        <v>82</v>
      </c>
      <c r="AY195" s="18" t="s">
        <v>185</v>
      </c>
      <c r="BE195" s="180">
        <f>IF(N195="základní",J195,0)</f>
        <v>0</v>
      </c>
      <c r="BF195" s="180">
        <f>IF(N195="snížená",J195,0)</f>
        <v>0</v>
      </c>
      <c r="BG195" s="180">
        <f>IF(N195="zákl. přenesená",J195,0)</f>
        <v>0</v>
      </c>
      <c r="BH195" s="180">
        <f>IF(N195="sníž. přenesená",J195,0)</f>
        <v>0</v>
      </c>
      <c r="BI195" s="180">
        <f>IF(N195="nulová",J195,0)</f>
        <v>0</v>
      </c>
      <c r="BJ195" s="18" t="s">
        <v>80</v>
      </c>
      <c r="BK195" s="180">
        <f>ROUND(I195*H195,2)</f>
        <v>0</v>
      </c>
      <c r="BL195" s="18" t="s">
        <v>192</v>
      </c>
      <c r="BM195" s="179" t="s">
        <v>1555</v>
      </c>
    </row>
    <row r="196" spans="1:65" s="13" customFormat="1" ht="22.5">
      <c r="B196" s="181"/>
      <c r="D196" s="182" t="s">
        <v>194</v>
      </c>
      <c r="E196" s="183" t="s">
        <v>1</v>
      </c>
      <c r="F196" s="184" t="s">
        <v>1538</v>
      </c>
      <c r="H196" s="183" t="s">
        <v>1</v>
      </c>
      <c r="I196" s="185"/>
      <c r="L196" s="181"/>
      <c r="M196" s="186"/>
      <c r="N196" s="187"/>
      <c r="O196" s="187"/>
      <c r="P196" s="187"/>
      <c r="Q196" s="187"/>
      <c r="R196" s="187"/>
      <c r="S196" s="187"/>
      <c r="T196" s="188"/>
      <c r="AT196" s="183" t="s">
        <v>194</v>
      </c>
      <c r="AU196" s="183" t="s">
        <v>82</v>
      </c>
      <c r="AV196" s="13" t="s">
        <v>80</v>
      </c>
      <c r="AW196" s="13" t="s">
        <v>30</v>
      </c>
      <c r="AX196" s="13" t="s">
        <v>73</v>
      </c>
      <c r="AY196" s="183" t="s">
        <v>185</v>
      </c>
    </row>
    <row r="197" spans="1:65" s="14" customFormat="1" ht="11.25">
      <c r="B197" s="189"/>
      <c r="D197" s="182" t="s">
        <v>194</v>
      </c>
      <c r="E197" s="190" t="s">
        <v>1</v>
      </c>
      <c r="F197" s="191" t="s">
        <v>1556</v>
      </c>
      <c r="H197" s="192">
        <v>12.24</v>
      </c>
      <c r="I197" s="193"/>
      <c r="L197" s="189"/>
      <c r="M197" s="194"/>
      <c r="N197" s="195"/>
      <c r="O197" s="195"/>
      <c r="P197" s="195"/>
      <c r="Q197" s="195"/>
      <c r="R197" s="195"/>
      <c r="S197" s="195"/>
      <c r="T197" s="196"/>
      <c r="AT197" s="190" t="s">
        <v>194</v>
      </c>
      <c r="AU197" s="190" t="s">
        <v>82</v>
      </c>
      <c r="AV197" s="14" t="s">
        <v>82</v>
      </c>
      <c r="AW197" s="14" t="s">
        <v>30</v>
      </c>
      <c r="AX197" s="14" t="s">
        <v>80</v>
      </c>
      <c r="AY197" s="190" t="s">
        <v>185</v>
      </c>
    </row>
    <row r="198" spans="1:65" s="2" customFormat="1" ht="21.75" customHeight="1">
      <c r="A198" s="33"/>
      <c r="B198" s="167"/>
      <c r="C198" s="168" t="s">
        <v>7</v>
      </c>
      <c r="D198" s="168" t="s">
        <v>187</v>
      </c>
      <c r="E198" s="169" t="s">
        <v>759</v>
      </c>
      <c r="F198" s="170" t="s">
        <v>760</v>
      </c>
      <c r="G198" s="171" t="s">
        <v>514</v>
      </c>
      <c r="H198" s="172">
        <v>10</v>
      </c>
      <c r="I198" s="173"/>
      <c r="J198" s="174">
        <f>ROUND(I198*H198,2)</f>
        <v>0</v>
      </c>
      <c r="K198" s="170" t="s">
        <v>191</v>
      </c>
      <c r="L198" s="34"/>
      <c r="M198" s="175" t="s">
        <v>1</v>
      </c>
      <c r="N198" s="176" t="s">
        <v>38</v>
      </c>
      <c r="O198" s="59"/>
      <c r="P198" s="177">
        <f>O198*H198</f>
        <v>0</v>
      </c>
      <c r="Q198" s="177">
        <v>2.96E-3</v>
      </c>
      <c r="R198" s="177">
        <f>Q198*H198</f>
        <v>2.9600000000000001E-2</v>
      </c>
      <c r="S198" s="177">
        <v>0</v>
      </c>
      <c r="T198" s="178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79" t="s">
        <v>192</v>
      </c>
      <c r="AT198" s="179" t="s">
        <v>187</v>
      </c>
      <c r="AU198" s="179" t="s">
        <v>82</v>
      </c>
      <c r="AY198" s="18" t="s">
        <v>185</v>
      </c>
      <c r="BE198" s="180">
        <f>IF(N198="základní",J198,0)</f>
        <v>0</v>
      </c>
      <c r="BF198" s="180">
        <f>IF(N198="snížená",J198,0)</f>
        <v>0</v>
      </c>
      <c r="BG198" s="180">
        <f>IF(N198="zákl. přenesená",J198,0)</f>
        <v>0</v>
      </c>
      <c r="BH198" s="180">
        <f>IF(N198="sníž. přenesená",J198,0)</f>
        <v>0</v>
      </c>
      <c r="BI198" s="180">
        <f>IF(N198="nulová",J198,0)</f>
        <v>0</v>
      </c>
      <c r="BJ198" s="18" t="s">
        <v>80</v>
      </c>
      <c r="BK198" s="180">
        <f>ROUND(I198*H198,2)</f>
        <v>0</v>
      </c>
      <c r="BL198" s="18" t="s">
        <v>192</v>
      </c>
      <c r="BM198" s="179" t="s">
        <v>1557</v>
      </c>
    </row>
    <row r="199" spans="1:65" s="13" customFormat="1" ht="22.5">
      <c r="B199" s="181"/>
      <c r="D199" s="182" t="s">
        <v>194</v>
      </c>
      <c r="E199" s="183" t="s">
        <v>1</v>
      </c>
      <c r="F199" s="184" t="s">
        <v>1538</v>
      </c>
      <c r="H199" s="183" t="s">
        <v>1</v>
      </c>
      <c r="I199" s="185"/>
      <c r="L199" s="181"/>
      <c r="M199" s="186"/>
      <c r="N199" s="187"/>
      <c r="O199" s="187"/>
      <c r="P199" s="187"/>
      <c r="Q199" s="187"/>
      <c r="R199" s="187"/>
      <c r="S199" s="187"/>
      <c r="T199" s="188"/>
      <c r="AT199" s="183" t="s">
        <v>194</v>
      </c>
      <c r="AU199" s="183" t="s">
        <v>82</v>
      </c>
      <c r="AV199" s="13" t="s">
        <v>80</v>
      </c>
      <c r="AW199" s="13" t="s">
        <v>30</v>
      </c>
      <c r="AX199" s="13" t="s">
        <v>73</v>
      </c>
      <c r="AY199" s="183" t="s">
        <v>185</v>
      </c>
    </row>
    <row r="200" spans="1:65" s="14" customFormat="1" ht="11.25">
      <c r="B200" s="189"/>
      <c r="D200" s="182" t="s">
        <v>194</v>
      </c>
      <c r="E200" s="190" t="s">
        <v>1</v>
      </c>
      <c r="F200" s="191" t="s">
        <v>1558</v>
      </c>
      <c r="H200" s="192">
        <v>10</v>
      </c>
      <c r="I200" s="193"/>
      <c r="L200" s="189"/>
      <c r="M200" s="194"/>
      <c r="N200" s="195"/>
      <c r="O200" s="195"/>
      <c r="P200" s="195"/>
      <c r="Q200" s="195"/>
      <c r="R200" s="195"/>
      <c r="S200" s="195"/>
      <c r="T200" s="196"/>
      <c r="AT200" s="190" t="s">
        <v>194</v>
      </c>
      <c r="AU200" s="190" t="s">
        <v>82</v>
      </c>
      <c r="AV200" s="14" t="s">
        <v>82</v>
      </c>
      <c r="AW200" s="14" t="s">
        <v>30</v>
      </c>
      <c r="AX200" s="14" t="s">
        <v>80</v>
      </c>
      <c r="AY200" s="190" t="s">
        <v>185</v>
      </c>
    </row>
    <row r="201" spans="1:65" s="2" customFormat="1" ht="16.5" customHeight="1">
      <c r="A201" s="33"/>
      <c r="B201" s="167"/>
      <c r="C201" s="213" t="s">
        <v>324</v>
      </c>
      <c r="D201" s="213" t="s">
        <v>454</v>
      </c>
      <c r="E201" s="214" t="s">
        <v>1559</v>
      </c>
      <c r="F201" s="215" t="s">
        <v>1560</v>
      </c>
      <c r="G201" s="216" t="s">
        <v>514</v>
      </c>
      <c r="H201" s="217">
        <v>8.16</v>
      </c>
      <c r="I201" s="218"/>
      <c r="J201" s="219">
        <f>ROUND(I201*H201,2)</f>
        <v>0</v>
      </c>
      <c r="K201" s="215" t="s">
        <v>1</v>
      </c>
      <c r="L201" s="220"/>
      <c r="M201" s="221" t="s">
        <v>1</v>
      </c>
      <c r="N201" s="222" t="s">
        <v>38</v>
      </c>
      <c r="O201" s="59"/>
      <c r="P201" s="177">
        <f>O201*H201</f>
        <v>0</v>
      </c>
      <c r="Q201" s="177">
        <v>7.6E-3</v>
      </c>
      <c r="R201" s="177">
        <f>Q201*H201</f>
        <v>6.2016000000000002E-2</v>
      </c>
      <c r="S201" s="177">
        <v>0</v>
      </c>
      <c r="T201" s="178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79" t="s">
        <v>230</v>
      </c>
      <c r="AT201" s="179" t="s">
        <v>454</v>
      </c>
      <c r="AU201" s="179" t="s">
        <v>82</v>
      </c>
      <c r="AY201" s="18" t="s">
        <v>185</v>
      </c>
      <c r="BE201" s="180">
        <f>IF(N201="základní",J201,0)</f>
        <v>0</v>
      </c>
      <c r="BF201" s="180">
        <f>IF(N201="snížená",J201,0)</f>
        <v>0</v>
      </c>
      <c r="BG201" s="180">
        <f>IF(N201="zákl. přenesená",J201,0)</f>
        <v>0</v>
      </c>
      <c r="BH201" s="180">
        <f>IF(N201="sníž. přenesená",J201,0)</f>
        <v>0</v>
      </c>
      <c r="BI201" s="180">
        <f>IF(N201="nulová",J201,0)</f>
        <v>0</v>
      </c>
      <c r="BJ201" s="18" t="s">
        <v>80</v>
      </c>
      <c r="BK201" s="180">
        <f>ROUND(I201*H201,2)</f>
        <v>0</v>
      </c>
      <c r="BL201" s="18" t="s">
        <v>192</v>
      </c>
      <c r="BM201" s="179" t="s">
        <v>1561</v>
      </c>
    </row>
    <row r="202" spans="1:65" s="13" customFormat="1" ht="22.5">
      <c r="B202" s="181"/>
      <c r="D202" s="182" t="s">
        <v>194</v>
      </c>
      <c r="E202" s="183" t="s">
        <v>1</v>
      </c>
      <c r="F202" s="184" t="s">
        <v>1538</v>
      </c>
      <c r="H202" s="183" t="s">
        <v>1</v>
      </c>
      <c r="I202" s="185"/>
      <c r="L202" s="181"/>
      <c r="M202" s="186"/>
      <c r="N202" s="187"/>
      <c r="O202" s="187"/>
      <c r="P202" s="187"/>
      <c r="Q202" s="187"/>
      <c r="R202" s="187"/>
      <c r="S202" s="187"/>
      <c r="T202" s="188"/>
      <c r="AT202" s="183" t="s">
        <v>194</v>
      </c>
      <c r="AU202" s="183" t="s">
        <v>82</v>
      </c>
      <c r="AV202" s="13" t="s">
        <v>80</v>
      </c>
      <c r="AW202" s="13" t="s">
        <v>30</v>
      </c>
      <c r="AX202" s="13" t="s">
        <v>73</v>
      </c>
      <c r="AY202" s="183" t="s">
        <v>185</v>
      </c>
    </row>
    <row r="203" spans="1:65" s="14" customFormat="1" ht="11.25">
      <c r="B203" s="189"/>
      <c r="D203" s="182" t="s">
        <v>194</v>
      </c>
      <c r="E203" s="190" t="s">
        <v>1</v>
      </c>
      <c r="F203" s="191" t="s">
        <v>774</v>
      </c>
      <c r="H203" s="192">
        <v>8.16</v>
      </c>
      <c r="I203" s="193"/>
      <c r="L203" s="189"/>
      <c r="M203" s="194"/>
      <c r="N203" s="195"/>
      <c r="O203" s="195"/>
      <c r="P203" s="195"/>
      <c r="Q203" s="195"/>
      <c r="R203" s="195"/>
      <c r="S203" s="195"/>
      <c r="T203" s="196"/>
      <c r="AT203" s="190" t="s">
        <v>194</v>
      </c>
      <c r="AU203" s="190" t="s">
        <v>82</v>
      </c>
      <c r="AV203" s="14" t="s">
        <v>82</v>
      </c>
      <c r="AW203" s="14" t="s">
        <v>30</v>
      </c>
      <c r="AX203" s="14" t="s">
        <v>80</v>
      </c>
      <c r="AY203" s="190" t="s">
        <v>185</v>
      </c>
    </row>
    <row r="204" spans="1:65" s="2" customFormat="1" ht="21.75" customHeight="1">
      <c r="A204" s="33"/>
      <c r="B204" s="167"/>
      <c r="C204" s="213" t="s">
        <v>116</v>
      </c>
      <c r="D204" s="213" t="s">
        <v>454</v>
      </c>
      <c r="E204" s="214" t="s">
        <v>1562</v>
      </c>
      <c r="F204" s="215" t="s">
        <v>1563</v>
      </c>
      <c r="G204" s="216" t="s">
        <v>514</v>
      </c>
      <c r="H204" s="217">
        <v>2.04</v>
      </c>
      <c r="I204" s="218"/>
      <c r="J204" s="219">
        <f>ROUND(I204*H204,2)</f>
        <v>0</v>
      </c>
      <c r="K204" s="215" t="s">
        <v>191</v>
      </c>
      <c r="L204" s="220"/>
      <c r="M204" s="221" t="s">
        <v>1</v>
      </c>
      <c r="N204" s="222" t="s">
        <v>38</v>
      </c>
      <c r="O204" s="59"/>
      <c r="P204" s="177">
        <f>O204*H204</f>
        <v>0</v>
      </c>
      <c r="Q204" s="177">
        <v>6.0000000000000001E-3</v>
      </c>
      <c r="R204" s="177">
        <f>Q204*H204</f>
        <v>1.2240000000000001E-2</v>
      </c>
      <c r="S204" s="177">
        <v>0</v>
      </c>
      <c r="T204" s="178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79" t="s">
        <v>230</v>
      </c>
      <c r="AT204" s="179" t="s">
        <v>454</v>
      </c>
      <c r="AU204" s="179" t="s">
        <v>82</v>
      </c>
      <c r="AY204" s="18" t="s">
        <v>185</v>
      </c>
      <c r="BE204" s="180">
        <f>IF(N204="základní",J204,0)</f>
        <v>0</v>
      </c>
      <c r="BF204" s="180">
        <f>IF(N204="snížená",J204,0)</f>
        <v>0</v>
      </c>
      <c r="BG204" s="180">
        <f>IF(N204="zákl. přenesená",J204,0)</f>
        <v>0</v>
      </c>
      <c r="BH204" s="180">
        <f>IF(N204="sníž. přenesená",J204,0)</f>
        <v>0</v>
      </c>
      <c r="BI204" s="180">
        <f>IF(N204="nulová",J204,0)</f>
        <v>0</v>
      </c>
      <c r="BJ204" s="18" t="s">
        <v>80</v>
      </c>
      <c r="BK204" s="180">
        <f>ROUND(I204*H204,2)</f>
        <v>0</v>
      </c>
      <c r="BL204" s="18" t="s">
        <v>192</v>
      </c>
      <c r="BM204" s="179" t="s">
        <v>1564</v>
      </c>
    </row>
    <row r="205" spans="1:65" s="13" customFormat="1" ht="22.5">
      <c r="B205" s="181"/>
      <c r="D205" s="182" t="s">
        <v>194</v>
      </c>
      <c r="E205" s="183" t="s">
        <v>1</v>
      </c>
      <c r="F205" s="184" t="s">
        <v>1538</v>
      </c>
      <c r="H205" s="183" t="s">
        <v>1</v>
      </c>
      <c r="I205" s="185"/>
      <c r="L205" s="181"/>
      <c r="M205" s="186"/>
      <c r="N205" s="187"/>
      <c r="O205" s="187"/>
      <c r="P205" s="187"/>
      <c r="Q205" s="187"/>
      <c r="R205" s="187"/>
      <c r="S205" s="187"/>
      <c r="T205" s="188"/>
      <c r="AT205" s="183" t="s">
        <v>194</v>
      </c>
      <c r="AU205" s="183" t="s">
        <v>82</v>
      </c>
      <c r="AV205" s="13" t="s">
        <v>80</v>
      </c>
      <c r="AW205" s="13" t="s">
        <v>30</v>
      </c>
      <c r="AX205" s="13" t="s">
        <v>73</v>
      </c>
      <c r="AY205" s="183" t="s">
        <v>185</v>
      </c>
    </row>
    <row r="206" spans="1:65" s="14" customFormat="1" ht="11.25">
      <c r="B206" s="189"/>
      <c r="D206" s="182" t="s">
        <v>194</v>
      </c>
      <c r="E206" s="190" t="s">
        <v>1</v>
      </c>
      <c r="F206" s="191" t="s">
        <v>757</v>
      </c>
      <c r="H206" s="192">
        <v>2.04</v>
      </c>
      <c r="I206" s="193"/>
      <c r="L206" s="189"/>
      <c r="M206" s="194"/>
      <c r="N206" s="195"/>
      <c r="O206" s="195"/>
      <c r="P206" s="195"/>
      <c r="Q206" s="195"/>
      <c r="R206" s="195"/>
      <c r="S206" s="195"/>
      <c r="T206" s="196"/>
      <c r="AT206" s="190" t="s">
        <v>194</v>
      </c>
      <c r="AU206" s="190" t="s">
        <v>82</v>
      </c>
      <c r="AV206" s="14" t="s">
        <v>82</v>
      </c>
      <c r="AW206" s="14" t="s">
        <v>30</v>
      </c>
      <c r="AX206" s="14" t="s">
        <v>80</v>
      </c>
      <c r="AY206" s="190" t="s">
        <v>185</v>
      </c>
    </row>
    <row r="207" spans="1:65" s="2" customFormat="1" ht="16.5" customHeight="1">
      <c r="A207" s="33"/>
      <c r="B207" s="167"/>
      <c r="C207" s="213" t="s">
        <v>340</v>
      </c>
      <c r="D207" s="213" t="s">
        <v>454</v>
      </c>
      <c r="E207" s="214" t="s">
        <v>1565</v>
      </c>
      <c r="F207" s="215" t="s">
        <v>1566</v>
      </c>
      <c r="G207" s="216" t="s">
        <v>514</v>
      </c>
      <c r="H207" s="217">
        <v>2.02</v>
      </c>
      <c r="I207" s="218"/>
      <c r="J207" s="219">
        <f>ROUND(I207*H207,2)</f>
        <v>0</v>
      </c>
      <c r="K207" s="215" t="s">
        <v>1</v>
      </c>
      <c r="L207" s="220"/>
      <c r="M207" s="221" t="s">
        <v>1</v>
      </c>
      <c r="N207" s="222" t="s">
        <v>38</v>
      </c>
      <c r="O207" s="59"/>
      <c r="P207" s="177">
        <f>O207*H207</f>
        <v>0</v>
      </c>
      <c r="Q207" s="177">
        <v>1.328E-2</v>
      </c>
      <c r="R207" s="177">
        <f>Q207*H207</f>
        <v>2.6825600000000002E-2</v>
      </c>
      <c r="S207" s="177">
        <v>0</v>
      </c>
      <c r="T207" s="178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79" t="s">
        <v>230</v>
      </c>
      <c r="AT207" s="179" t="s">
        <v>454</v>
      </c>
      <c r="AU207" s="179" t="s">
        <v>82</v>
      </c>
      <c r="AY207" s="18" t="s">
        <v>185</v>
      </c>
      <c r="BE207" s="180">
        <f>IF(N207="základní",J207,0)</f>
        <v>0</v>
      </c>
      <c r="BF207" s="180">
        <f>IF(N207="snížená",J207,0)</f>
        <v>0</v>
      </c>
      <c r="BG207" s="180">
        <f>IF(N207="zákl. přenesená",J207,0)</f>
        <v>0</v>
      </c>
      <c r="BH207" s="180">
        <f>IF(N207="sníž. přenesená",J207,0)</f>
        <v>0</v>
      </c>
      <c r="BI207" s="180">
        <f>IF(N207="nulová",J207,0)</f>
        <v>0</v>
      </c>
      <c r="BJ207" s="18" t="s">
        <v>80</v>
      </c>
      <c r="BK207" s="180">
        <f>ROUND(I207*H207,2)</f>
        <v>0</v>
      </c>
      <c r="BL207" s="18" t="s">
        <v>192</v>
      </c>
      <c r="BM207" s="179" t="s">
        <v>1567</v>
      </c>
    </row>
    <row r="208" spans="1:65" s="13" customFormat="1" ht="22.5">
      <c r="B208" s="181"/>
      <c r="D208" s="182" t="s">
        <v>194</v>
      </c>
      <c r="E208" s="183" t="s">
        <v>1</v>
      </c>
      <c r="F208" s="184" t="s">
        <v>1538</v>
      </c>
      <c r="H208" s="183" t="s">
        <v>1</v>
      </c>
      <c r="I208" s="185"/>
      <c r="L208" s="181"/>
      <c r="M208" s="186"/>
      <c r="N208" s="187"/>
      <c r="O208" s="187"/>
      <c r="P208" s="187"/>
      <c r="Q208" s="187"/>
      <c r="R208" s="187"/>
      <c r="S208" s="187"/>
      <c r="T208" s="188"/>
      <c r="AT208" s="183" t="s">
        <v>194</v>
      </c>
      <c r="AU208" s="183" t="s">
        <v>82</v>
      </c>
      <c r="AV208" s="13" t="s">
        <v>80</v>
      </c>
      <c r="AW208" s="13" t="s">
        <v>30</v>
      </c>
      <c r="AX208" s="13" t="s">
        <v>73</v>
      </c>
      <c r="AY208" s="183" t="s">
        <v>185</v>
      </c>
    </row>
    <row r="209" spans="1:65" s="14" customFormat="1" ht="11.25">
      <c r="B209" s="189"/>
      <c r="D209" s="182" t="s">
        <v>194</v>
      </c>
      <c r="E209" s="190" t="s">
        <v>1</v>
      </c>
      <c r="F209" s="191" t="s">
        <v>972</v>
      </c>
      <c r="H209" s="192">
        <v>2.02</v>
      </c>
      <c r="I209" s="193"/>
      <c r="L209" s="189"/>
      <c r="M209" s="194"/>
      <c r="N209" s="195"/>
      <c r="O209" s="195"/>
      <c r="P209" s="195"/>
      <c r="Q209" s="195"/>
      <c r="R209" s="195"/>
      <c r="S209" s="195"/>
      <c r="T209" s="196"/>
      <c r="AT209" s="190" t="s">
        <v>194</v>
      </c>
      <c r="AU209" s="190" t="s">
        <v>82</v>
      </c>
      <c r="AV209" s="14" t="s">
        <v>82</v>
      </c>
      <c r="AW209" s="14" t="s">
        <v>30</v>
      </c>
      <c r="AX209" s="14" t="s">
        <v>80</v>
      </c>
      <c r="AY209" s="190" t="s">
        <v>185</v>
      </c>
    </row>
    <row r="210" spans="1:65" s="2" customFormat="1" ht="16.5" customHeight="1">
      <c r="A210" s="33"/>
      <c r="B210" s="167"/>
      <c r="C210" s="213" t="s">
        <v>348</v>
      </c>
      <c r="D210" s="213" t="s">
        <v>454</v>
      </c>
      <c r="E210" s="214" t="s">
        <v>1568</v>
      </c>
      <c r="F210" s="215" t="s">
        <v>1569</v>
      </c>
      <c r="G210" s="216" t="s">
        <v>514</v>
      </c>
      <c r="H210" s="217">
        <v>2.02</v>
      </c>
      <c r="I210" s="218"/>
      <c r="J210" s="219">
        <f>ROUND(I210*H210,2)</f>
        <v>0</v>
      </c>
      <c r="K210" s="215" t="s">
        <v>1</v>
      </c>
      <c r="L210" s="220"/>
      <c r="M210" s="221" t="s">
        <v>1</v>
      </c>
      <c r="N210" s="222" t="s">
        <v>38</v>
      </c>
      <c r="O210" s="59"/>
      <c r="P210" s="177">
        <f>O210*H210</f>
        <v>0</v>
      </c>
      <c r="Q210" s="177">
        <v>1.0000000000000001E-5</v>
      </c>
      <c r="R210" s="177">
        <f>Q210*H210</f>
        <v>2.0200000000000003E-5</v>
      </c>
      <c r="S210" s="177">
        <v>0</v>
      </c>
      <c r="T210" s="178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79" t="s">
        <v>230</v>
      </c>
      <c r="AT210" s="179" t="s">
        <v>454</v>
      </c>
      <c r="AU210" s="179" t="s">
        <v>82</v>
      </c>
      <c r="AY210" s="18" t="s">
        <v>185</v>
      </c>
      <c r="BE210" s="180">
        <f>IF(N210="základní",J210,0)</f>
        <v>0</v>
      </c>
      <c r="BF210" s="180">
        <f>IF(N210="snížená",J210,0)</f>
        <v>0</v>
      </c>
      <c r="BG210" s="180">
        <f>IF(N210="zákl. přenesená",J210,0)</f>
        <v>0</v>
      </c>
      <c r="BH210" s="180">
        <f>IF(N210="sníž. přenesená",J210,0)</f>
        <v>0</v>
      </c>
      <c r="BI210" s="180">
        <f>IF(N210="nulová",J210,0)</f>
        <v>0</v>
      </c>
      <c r="BJ210" s="18" t="s">
        <v>80</v>
      </c>
      <c r="BK210" s="180">
        <f>ROUND(I210*H210,2)</f>
        <v>0</v>
      </c>
      <c r="BL210" s="18" t="s">
        <v>192</v>
      </c>
      <c r="BM210" s="179" t="s">
        <v>1570</v>
      </c>
    </row>
    <row r="211" spans="1:65" s="13" customFormat="1" ht="22.5">
      <c r="B211" s="181"/>
      <c r="D211" s="182" t="s">
        <v>194</v>
      </c>
      <c r="E211" s="183" t="s">
        <v>1</v>
      </c>
      <c r="F211" s="184" t="s">
        <v>1538</v>
      </c>
      <c r="H211" s="183" t="s">
        <v>1</v>
      </c>
      <c r="I211" s="185"/>
      <c r="L211" s="181"/>
      <c r="M211" s="186"/>
      <c r="N211" s="187"/>
      <c r="O211" s="187"/>
      <c r="P211" s="187"/>
      <c r="Q211" s="187"/>
      <c r="R211" s="187"/>
      <c r="S211" s="187"/>
      <c r="T211" s="188"/>
      <c r="AT211" s="183" t="s">
        <v>194</v>
      </c>
      <c r="AU211" s="183" t="s">
        <v>82</v>
      </c>
      <c r="AV211" s="13" t="s">
        <v>80</v>
      </c>
      <c r="AW211" s="13" t="s">
        <v>30</v>
      </c>
      <c r="AX211" s="13" t="s">
        <v>73</v>
      </c>
      <c r="AY211" s="183" t="s">
        <v>185</v>
      </c>
    </row>
    <row r="212" spans="1:65" s="14" customFormat="1" ht="11.25">
      <c r="B212" s="189"/>
      <c r="D212" s="182" t="s">
        <v>194</v>
      </c>
      <c r="E212" s="190" t="s">
        <v>1</v>
      </c>
      <c r="F212" s="191" t="s">
        <v>972</v>
      </c>
      <c r="H212" s="192">
        <v>2.02</v>
      </c>
      <c r="I212" s="193"/>
      <c r="L212" s="189"/>
      <c r="M212" s="194"/>
      <c r="N212" s="195"/>
      <c r="O212" s="195"/>
      <c r="P212" s="195"/>
      <c r="Q212" s="195"/>
      <c r="R212" s="195"/>
      <c r="S212" s="195"/>
      <c r="T212" s="196"/>
      <c r="AT212" s="190" t="s">
        <v>194</v>
      </c>
      <c r="AU212" s="190" t="s">
        <v>82</v>
      </c>
      <c r="AV212" s="14" t="s">
        <v>82</v>
      </c>
      <c r="AW212" s="14" t="s">
        <v>30</v>
      </c>
      <c r="AX212" s="14" t="s">
        <v>80</v>
      </c>
      <c r="AY212" s="190" t="s">
        <v>185</v>
      </c>
    </row>
    <row r="213" spans="1:65" s="2" customFormat="1" ht="16.5" customHeight="1">
      <c r="A213" s="33"/>
      <c r="B213" s="167"/>
      <c r="C213" s="213" t="s">
        <v>352</v>
      </c>
      <c r="D213" s="213" t="s">
        <v>454</v>
      </c>
      <c r="E213" s="214" t="s">
        <v>931</v>
      </c>
      <c r="F213" s="215" t="s">
        <v>932</v>
      </c>
      <c r="G213" s="216" t="s">
        <v>514</v>
      </c>
      <c r="H213" s="217">
        <v>12.12</v>
      </c>
      <c r="I213" s="218"/>
      <c r="J213" s="219">
        <f>ROUND(I213*H213,2)</f>
        <v>0</v>
      </c>
      <c r="K213" s="215" t="s">
        <v>1</v>
      </c>
      <c r="L213" s="220"/>
      <c r="M213" s="221" t="s">
        <v>1</v>
      </c>
      <c r="N213" s="222" t="s">
        <v>38</v>
      </c>
      <c r="O213" s="59"/>
      <c r="P213" s="177">
        <f>O213*H213</f>
        <v>0</v>
      </c>
      <c r="Q213" s="177">
        <v>1.0000000000000001E-5</v>
      </c>
      <c r="R213" s="177">
        <f>Q213*H213</f>
        <v>1.2120000000000001E-4</v>
      </c>
      <c r="S213" s="177">
        <v>0</v>
      </c>
      <c r="T213" s="178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79" t="s">
        <v>230</v>
      </c>
      <c r="AT213" s="179" t="s">
        <v>454</v>
      </c>
      <c r="AU213" s="179" t="s">
        <v>82</v>
      </c>
      <c r="AY213" s="18" t="s">
        <v>185</v>
      </c>
      <c r="BE213" s="180">
        <f>IF(N213="základní",J213,0)</f>
        <v>0</v>
      </c>
      <c r="BF213" s="180">
        <f>IF(N213="snížená",J213,0)</f>
        <v>0</v>
      </c>
      <c r="BG213" s="180">
        <f>IF(N213="zákl. přenesená",J213,0)</f>
        <v>0</v>
      </c>
      <c r="BH213" s="180">
        <f>IF(N213="sníž. přenesená",J213,0)</f>
        <v>0</v>
      </c>
      <c r="BI213" s="180">
        <f>IF(N213="nulová",J213,0)</f>
        <v>0</v>
      </c>
      <c r="BJ213" s="18" t="s">
        <v>80</v>
      </c>
      <c r="BK213" s="180">
        <f>ROUND(I213*H213,2)</f>
        <v>0</v>
      </c>
      <c r="BL213" s="18" t="s">
        <v>192</v>
      </c>
      <c r="BM213" s="179" t="s">
        <v>1571</v>
      </c>
    </row>
    <row r="214" spans="1:65" s="13" customFormat="1" ht="22.5">
      <c r="B214" s="181"/>
      <c r="D214" s="182" t="s">
        <v>194</v>
      </c>
      <c r="E214" s="183" t="s">
        <v>1</v>
      </c>
      <c r="F214" s="184" t="s">
        <v>1538</v>
      </c>
      <c r="H214" s="183" t="s">
        <v>1</v>
      </c>
      <c r="I214" s="185"/>
      <c r="L214" s="181"/>
      <c r="M214" s="186"/>
      <c r="N214" s="187"/>
      <c r="O214" s="187"/>
      <c r="P214" s="187"/>
      <c r="Q214" s="187"/>
      <c r="R214" s="187"/>
      <c r="S214" s="187"/>
      <c r="T214" s="188"/>
      <c r="AT214" s="183" t="s">
        <v>194</v>
      </c>
      <c r="AU214" s="183" t="s">
        <v>82</v>
      </c>
      <c r="AV214" s="13" t="s">
        <v>80</v>
      </c>
      <c r="AW214" s="13" t="s">
        <v>30</v>
      </c>
      <c r="AX214" s="13" t="s">
        <v>73</v>
      </c>
      <c r="AY214" s="183" t="s">
        <v>185</v>
      </c>
    </row>
    <row r="215" spans="1:65" s="14" customFormat="1" ht="11.25">
      <c r="B215" s="189"/>
      <c r="D215" s="182" t="s">
        <v>194</v>
      </c>
      <c r="E215" s="190" t="s">
        <v>1</v>
      </c>
      <c r="F215" s="191" t="s">
        <v>1572</v>
      </c>
      <c r="H215" s="192">
        <v>12.12</v>
      </c>
      <c r="I215" s="193"/>
      <c r="L215" s="189"/>
      <c r="M215" s="194"/>
      <c r="N215" s="195"/>
      <c r="O215" s="195"/>
      <c r="P215" s="195"/>
      <c r="Q215" s="195"/>
      <c r="R215" s="195"/>
      <c r="S215" s="195"/>
      <c r="T215" s="196"/>
      <c r="AT215" s="190" t="s">
        <v>194</v>
      </c>
      <c r="AU215" s="190" t="s">
        <v>82</v>
      </c>
      <c r="AV215" s="14" t="s">
        <v>82</v>
      </c>
      <c r="AW215" s="14" t="s">
        <v>30</v>
      </c>
      <c r="AX215" s="14" t="s">
        <v>80</v>
      </c>
      <c r="AY215" s="190" t="s">
        <v>185</v>
      </c>
    </row>
    <row r="216" spans="1:65" s="2" customFormat="1" ht="16.5" customHeight="1">
      <c r="A216" s="33"/>
      <c r="B216" s="167"/>
      <c r="C216" s="213" t="s">
        <v>357</v>
      </c>
      <c r="D216" s="213" t="s">
        <v>454</v>
      </c>
      <c r="E216" s="214" t="s">
        <v>1573</v>
      </c>
      <c r="F216" s="215" t="s">
        <v>1574</v>
      </c>
      <c r="G216" s="216" t="s">
        <v>514</v>
      </c>
      <c r="H216" s="217">
        <v>8.08</v>
      </c>
      <c r="I216" s="218"/>
      <c r="J216" s="219">
        <f>ROUND(I216*H216,2)</f>
        <v>0</v>
      </c>
      <c r="K216" s="215" t="s">
        <v>1</v>
      </c>
      <c r="L216" s="220"/>
      <c r="M216" s="221" t="s">
        <v>1</v>
      </c>
      <c r="N216" s="222" t="s">
        <v>38</v>
      </c>
      <c r="O216" s="59"/>
      <c r="P216" s="177">
        <f>O216*H216</f>
        <v>0</v>
      </c>
      <c r="Q216" s="177">
        <v>1.0000000000000001E-5</v>
      </c>
      <c r="R216" s="177">
        <f>Q216*H216</f>
        <v>8.0800000000000012E-5</v>
      </c>
      <c r="S216" s="177">
        <v>0</v>
      </c>
      <c r="T216" s="178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79" t="s">
        <v>230</v>
      </c>
      <c r="AT216" s="179" t="s">
        <v>454</v>
      </c>
      <c r="AU216" s="179" t="s">
        <v>82</v>
      </c>
      <c r="AY216" s="18" t="s">
        <v>185</v>
      </c>
      <c r="BE216" s="180">
        <f>IF(N216="základní",J216,0)</f>
        <v>0</v>
      </c>
      <c r="BF216" s="180">
        <f>IF(N216="snížená",J216,0)</f>
        <v>0</v>
      </c>
      <c r="BG216" s="180">
        <f>IF(N216="zákl. přenesená",J216,0)</f>
        <v>0</v>
      </c>
      <c r="BH216" s="180">
        <f>IF(N216="sníž. přenesená",J216,0)</f>
        <v>0</v>
      </c>
      <c r="BI216" s="180">
        <f>IF(N216="nulová",J216,0)</f>
        <v>0</v>
      </c>
      <c r="BJ216" s="18" t="s">
        <v>80</v>
      </c>
      <c r="BK216" s="180">
        <f>ROUND(I216*H216,2)</f>
        <v>0</v>
      </c>
      <c r="BL216" s="18" t="s">
        <v>192</v>
      </c>
      <c r="BM216" s="179" t="s">
        <v>1575</v>
      </c>
    </row>
    <row r="217" spans="1:65" s="13" customFormat="1" ht="22.5">
      <c r="B217" s="181"/>
      <c r="D217" s="182" t="s">
        <v>194</v>
      </c>
      <c r="E217" s="183" t="s">
        <v>1</v>
      </c>
      <c r="F217" s="184" t="s">
        <v>1538</v>
      </c>
      <c r="H217" s="183" t="s">
        <v>1</v>
      </c>
      <c r="I217" s="185"/>
      <c r="L217" s="181"/>
      <c r="M217" s="186"/>
      <c r="N217" s="187"/>
      <c r="O217" s="187"/>
      <c r="P217" s="187"/>
      <c r="Q217" s="187"/>
      <c r="R217" s="187"/>
      <c r="S217" s="187"/>
      <c r="T217" s="188"/>
      <c r="AT217" s="183" t="s">
        <v>194</v>
      </c>
      <c r="AU217" s="183" t="s">
        <v>82</v>
      </c>
      <c r="AV217" s="13" t="s">
        <v>80</v>
      </c>
      <c r="AW217" s="13" t="s">
        <v>30</v>
      </c>
      <c r="AX217" s="13" t="s">
        <v>73</v>
      </c>
      <c r="AY217" s="183" t="s">
        <v>185</v>
      </c>
    </row>
    <row r="218" spans="1:65" s="14" customFormat="1" ht="11.25">
      <c r="B218" s="189"/>
      <c r="D218" s="182" t="s">
        <v>194</v>
      </c>
      <c r="E218" s="190" t="s">
        <v>1</v>
      </c>
      <c r="F218" s="191" t="s">
        <v>1576</v>
      </c>
      <c r="H218" s="192">
        <v>8.08</v>
      </c>
      <c r="I218" s="193"/>
      <c r="L218" s="189"/>
      <c r="M218" s="194"/>
      <c r="N218" s="195"/>
      <c r="O218" s="195"/>
      <c r="P218" s="195"/>
      <c r="Q218" s="195"/>
      <c r="R218" s="195"/>
      <c r="S218" s="195"/>
      <c r="T218" s="196"/>
      <c r="AT218" s="190" t="s">
        <v>194</v>
      </c>
      <c r="AU218" s="190" t="s">
        <v>82</v>
      </c>
      <c r="AV218" s="14" t="s">
        <v>82</v>
      </c>
      <c r="AW218" s="14" t="s">
        <v>30</v>
      </c>
      <c r="AX218" s="14" t="s">
        <v>80</v>
      </c>
      <c r="AY218" s="190" t="s">
        <v>185</v>
      </c>
    </row>
    <row r="219" spans="1:65" s="2" customFormat="1" ht="16.5" customHeight="1">
      <c r="A219" s="33"/>
      <c r="B219" s="167"/>
      <c r="C219" s="213" t="s">
        <v>362</v>
      </c>
      <c r="D219" s="213" t="s">
        <v>454</v>
      </c>
      <c r="E219" s="214" t="s">
        <v>1577</v>
      </c>
      <c r="F219" s="215" t="s">
        <v>1578</v>
      </c>
      <c r="G219" s="216" t="s">
        <v>514</v>
      </c>
      <c r="H219" s="217">
        <v>4.04</v>
      </c>
      <c r="I219" s="218"/>
      <c r="J219" s="219">
        <f>ROUND(I219*H219,2)</f>
        <v>0</v>
      </c>
      <c r="K219" s="215" t="s">
        <v>1</v>
      </c>
      <c r="L219" s="220"/>
      <c r="M219" s="221" t="s">
        <v>1</v>
      </c>
      <c r="N219" s="222" t="s">
        <v>38</v>
      </c>
      <c r="O219" s="59"/>
      <c r="P219" s="177">
        <f>O219*H219</f>
        <v>0</v>
      </c>
      <c r="Q219" s="177">
        <v>1E-3</v>
      </c>
      <c r="R219" s="177">
        <f>Q219*H219</f>
        <v>4.0400000000000002E-3</v>
      </c>
      <c r="S219" s="177">
        <v>0</v>
      </c>
      <c r="T219" s="178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79" t="s">
        <v>230</v>
      </c>
      <c r="AT219" s="179" t="s">
        <v>454</v>
      </c>
      <c r="AU219" s="179" t="s">
        <v>82</v>
      </c>
      <c r="AY219" s="18" t="s">
        <v>185</v>
      </c>
      <c r="BE219" s="180">
        <f>IF(N219="základní",J219,0)</f>
        <v>0</v>
      </c>
      <c r="BF219" s="180">
        <f>IF(N219="snížená",J219,0)</f>
        <v>0</v>
      </c>
      <c r="BG219" s="180">
        <f>IF(N219="zákl. přenesená",J219,0)</f>
        <v>0</v>
      </c>
      <c r="BH219" s="180">
        <f>IF(N219="sníž. přenesená",J219,0)</f>
        <v>0</v>
      </c>
      <c r="BI219" s="180">
        <f>IF(N219="nulová",J219,0)</f>
        <v>0</v>
      </c>
      <c r="BJ219" s="18" t="s">
        <v>80</v>
      </c>
      <c r="BK219" s="180">
        <f>ROUND(I219*H219,2)</f>
        <v>0</v>
      </c>
      <c r="BL219" s="18" t="s">
        <v>192</v>
      </c>
      <c r="BM219" s="179" t="s">
        <v>1579</v>
      </c>
    </row>
    <row r="220" spans="1:65" s="13" customFormat="1" ht="22.5">
      <c r="B220" s="181"/>
      <c r="D220" s="182" t="s">
        <v>194</v>
      </c>
      <c r="E220" s="183" t="s">
        <v>1</v>
      </c>
      <c r="F220" s="184" t="s">
        <v>1538</v>
      </c>
      <c r="H220" s="183" t="s">
        <v>1</v>
      </c>
      <c r="I220" s="185"/>
      <c r="L220" s="181"/>
      <c r="M220" s="186"/>
      <c r="N220" s="187"/>
      <c r="O220" s="187"/>
      <c r="P220" s="187"/>
      <c r="Q220" s="187"/>
      <c r="R220" s="187"/>
      <c r="S220" s="187"/>
      <c r="T220" s="188"/>
      <c r="AT220" s="183" t="s">
        <v>194</v>
      </c>
      <c r="AU220" s="183" t="s">
        <v>82</v>
      </c>
      <c r="AV220" s="13" t="s">
        <v>80</v>
      </c>
      <c r="AW220" s="13" t="s">
        <v>30</v>
      </c>
      <c r="AX220" s="13" t="s">
        <v>73</v>
      </c>
      <c r="AY220" s="183" t="s">
        <v>185</v>
      </c>
    </row>
    <row r="221" spans="1:65" s="14" customFormat="1" ht="11.25">
      <c r="B221" s="189"/>
      <c r="D221" s="182" t="s">
        <v>194</v>
      </c>
      <c r="E221" s="190" t="s">
        <v>1</v>
      </c>
      <c r="F221" s="191" t="s">
        <v>1580</v>
      </c>
      <c r="H221" s="192">
        <v>4.04</v>
      </c>
      <c r="I221" s="193"/>
      <c r="L221" s="189"/>
      <c r="M221" s="194"/>
      <c r="N221" s="195"/>
      <c r="O221" s="195"/>
      <c r="P221" s="195"/>
      <c r="Q221" s="195"/>
      <c r="R221" s="195"/>
      <c r="S221" s="195"/>
      <c r="T221" s="196"/>
      <c r="AT221" s="190" t="s">
        <v>194</v>
      </c>
      <c r="AU221" s="190" t="s">
        <v>82</v>
      </c>
      <c r="AV221" s="14" t="s">
        <v>82</v>
      </c>
      <c r="AW221" s="14" t="s">
        <v>30</v>
      </c>
      <c r="AX221" s="14" t="s">
        <v>80</v>
      </c>
      <c r="AY221" s="190" t="s">
        <v>185</v>
      </c>
    </row>
    <row r="222" spans="1:65" s="2" customFormat="1" ht="16.5" customHeight="1">
      <c r="A222" s="33"/>
      <c r="B222" s="167"/>
      <c r="C222" s="213" t="s">
        <v>367</v>
      </c>
      <c r="D222" s="213" t="s">
        <v>454</v>
      </c>
      <c r="E222" s="214" t="s">
        <v>1581</v>
      </c>
      <c r="F222" s="215" t="s">
        <v>1582</v>
      </c>
      <c r="G222" s="216" t="s">
        <v>514</v>
      </c>
      <c r="H222" s="217">
        <v>4.04</v>
      </c>
      <c r="I222" s="218"/>
      <c r="J222" s="219">
        <f>ROUND(I222*H222,2)</f>
        <v>0</v>
      </c>
      <c r="K222" s="215" t="s">
        <v>1</v>
      </c>
      <c r="L222" s="220"/>
      <c r="M222" s="221" t="s">
        <v>1</v>
      </c>
      <c r="N222" s="222" t="s">
        <v>38</v>
      </c>
      <c r="O222" s="59"/>
      <c r="P222" s="177">
        <f>O222*H222</f>
        <v>0</v>
      </c>
      <c r="Q222" s="177">
        <v>1E-3</v>
      </c>
      <c r="R222" s="177">
        <f>Q222*H222</f>
        <v>4.0400000000000002E-3</v>
      </c>
      <c r="S222" s="177">
        <v>0</v>
      </c>
      <c r="T222" s="178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79" t="s">
        <v>230</v>
      </c>
      <c r="AT222" s="179" t="s">
        <v>454</v>
      </c>
      <c r="AU222" s="179" t="s">
        <v>82</v>
      </c>
      <c r="AY222" s="18" t="s">
        <v>185</v>
      </c>
      <c r="BE222" s="180">
        <f>IF(N222="základní",J222,0)</f>
        <v>0</v>
      </c>
      <c r="BF222" s="180">
        <f>IF(N222="snížená",J222,0)</f>
        <v>0</v>
      </c>
      <c r="BG222" s="180">
        <f>IF(N222="zákl. přenesená",J222,0)</f>
        <v>0</v>
      </c>
      <c r="BH222" s="180">
        <f>IF(N222="sníž. přenesená",J222,0)</f>
        <v>0</v>
      </c>
      <c r="BI222" s="180">
        <f>IF(N222="nulová",J222,0)</f>
        <v>0</v>
      </c>
      <c r="BJ222" s="18" t="s">
        <v>80</v>
      </c>
      <c r="BK222" s="180">
        <f>ROUND(I222*H222,2)</f>
        <v>0</v>
      </c>
      <c r="BL222" s="18" t="s">
        <v>192</v>
      </c>
      <c r="BM222" s="179" t="s">
        <v>1583</v>
      </c>
    </row>
    <row r="223" spans="1:65" s="13" customFormat="1" ht="22.5">
      <c r="B223" s="181"/>
      <c r="D223" s="182" t="s">
        <v>194</v>
      </c>
      <c r="E223" s="183" t="s">
        <v>1</v>
      </c>
      <c r="F223" s="184" t="s">
        <v>1538</v>
      </c>
      <c r="H223" s="183" t="s">
        <v>1</v>
      </c>
      <c r="I223" s="185"/>
      <c r="L223" s="181"/>
      <c r="M223" s="186"/>
      <c r="N223" s="187"/>
      <c r="O223" s="187"/>
      <c r="P223" s="187"/>
      <c r="Q223" s="187"/>
      <c r="R223" s="187"/>
      <c r="S223" s="187"/>
      <c r="T223" s="188"/>
      <c r="AT223" s="183" t="s">
        <v>194</v>
      </c>
      <c r="AU223" s="183" t="s">
        <v>82</v>
      </c>
      <c r="AV223" s="13" t="s">
        <v>80</v>
      </c>
      <c r="AW223" s="13" t="s">
        <v>30</v>
      </c>
      <c r="AX223" s="13" t="s">
        <v>73</v>
      </c>
      <c r="AY223" s="183" t="s">
        <v>185</v>
      </c>
    </row>
    <row r="224" spans="1:65" s="14" customFormat="1" ht="11.25">
      <c r="B224" s="189"/>
      <c r="D224" s="182" t="s">
        <v>194</v>
      </c>
      <c r="E224" s="190" t="s">
        <v>1</v>
      </c>
      <c r="F224" s="191" t="s">
        <v>1580</v>
      </c>
      <c r="H224" s="192">
        <v>4.04</v>
      </c>
      <c r="I224" s="193"/>
      <c r="L224" s="189"/>
      <c r="M224" s="194"/>
      <c r="N224" s="195"/>
      <c r="O224" s="195"/>
      <c r="P224" s="195"/>
      <c r="Q224" s="195"/>
      <c r="R224" s="195"/>
      <c r="S224" s="195"/>
      <c r="T224" s="196"/>
      <c r="AT224" s="190" t="s">
        <v>194</v>
      </c>
      <c r="AU224" s="190" t="s">
        <v>82</v>
      </c>
      <c r="AV224" s="14" t="s">
        <v>82</v>
      </c>
      <c r="AW224" s="14" t="s">
        <v>30</v>
      </c>
      <c r="AX224" s="14" t="s">
        <v>80</v>
      </c>
      <c r="AY224" s="190" t="s">
        <v>185</v>
      </c>
    </row>
    <row r="225" spans="1:65" s="2" customFormat="1" ht="16.5" customHeight="1">
      <c r="A225" s="33"/>
      <c r="B225" s="167"/>
      <c r="C225" s="213" t="s">
        <v>372</v>
      </c>
      <c r="D225" s="213" t="s">
        <v>454</v>
      </c>
      <c r="E225" s="214" t="s">
        <v>1584</v>
      </c>
      <c r="F225" s="215" t="s">
        <v>1585</v>
      </c>
      <c r="G225" s="216" t="s">
        <v>514</v>
      </c>
      <c r="H225" s="217">
        <v>24.24</v>
      </c>
      <c r="I225" s="218"/>
      <c r="J225" s="219">
        <f>ROUND(I225*H225,2)</f>
        <v>0</v>
      </c>
      <c r="K225" s="215" t="s">
        <v>1</v>
      </c>
      <c r="L225" s="220"/>
      <c r="M225" s="221" t="s">
        <v>1</v>
      </c>
      <c r="N225" s="222" t="s">
        <v>38</v>
      </c>
      <c r="O225" s="59"/>
      <c r="P225" s="177">
        <f>O225*H225</f>
        <v>0</v>
      </c>
      <c r="Q225" s="177">
        <v>1.4499999999999999E-3</v>
      </c>
      <c r="R225" s="177">
        <f>Q225*H225</f>
        <v>3.5147999999999999E-2</v>
      </c>
      <c r="S225" s="177">
        <v>0</v>
      </c>
      <c r="T225" s="178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79" t="s">
        <v>230</v>
      </c>
      <c r="AT225" s="179" t="s">
        <v>454</v>
      </c>
      <c r="AU225" s="179" t="s">
        <v>82</v>
      </c>
      <c r="AY225" s="18" t="s">
        <v>185</v>
      </c>
      <c r="BE225" s="180">
        <f>IF(N225="základní",J225,0)</f>
        <v>0</v>
      </c>
      <c r="BF225" s="180">
        <f>IF(N225="snížená",J225,0)</f>
        <v>0</v>
      </c>
      <c r="BG225" s="180">
        <f>IF(N225="zákl. přenesená",J225,0)</f>
        <v>0</v>
      </c>
      <c r="BH225" s="180">
        <f>IF(N225="sníž. přenesená",J225,0)</f>
        <v>0</v>
      </c>
      <c r="BI225" s="180">
        <f>IF(N225="nulová",J225,0)</f>
        <v>0</v>
      </c>
      <c r="BJ225" s="18" t="s">
        <v>80</v>
      </c>
      <c r="BK225" s="180">
        <f>ROUND(I225*H225,2)</f>
        <v>0</v>
      </c>
      <c r="BL225" s="18" t="s">
        <v>192</v>
      </c>
      <c r="BM225" s="179" t="s">
        <v>1586</v>
      </c>
    </row>
    <row r="226" spans="1:65" s="13" customFormat="1" ht="22.5">
      <c r="B226" s="181"/>
      <c r="D226" s="182" t="s">
        <v>194</v>
      </c>
      <c r="E226" s="183" t="s">
        <v>1</v>
      </c>
      <c r="F226" s="184" t="s">
        <v>1538</v>
      </c>
      <c r="H226" s="183" t="s">
        <v>1</v>
      </c>
      <c r="I226" s="185"/>
      <c r="L226" s="181"/>
      <c r="M226" s="186"/>
      <c r="N226" s="187"/>
      <c r="O226" s="187"/>
      <c r="P226" s="187"/>
      <c r="Q226" s="187"/>
      <c r="R226" s="187"/>
      <c r="S226" s="187"/>
      <c r="T226" s="188"/>
      <c r="AT226" s="183" t="s">
        <v>194</v>
      </c>
      <c r="AU226" s="183" t="s">
        <v>82</v>
      </c>
      <c r="AV226" s="13" t="s">
        <v>80</v>
      </c>
      <c r="AW226" s="13" t="s">
        <v>30</v>
      </c>
      <c r="AX226" s="13" t="s">
        <v>73</v>
      </c>
      <c r="AY226" s="183" t="s">
        <v>185</v>
      </c>
    </row>
    <row r="227" spans="1:65" s="14" customFormat="1" ht="11.25">
      <c r="B227" s="189"/>
      <c r="D227" s="182" t="s">
        <v>194</v>
      </c>
      <c r="E227" s="190" t="s">
        <v>1</v>
      </c>
      <c r="F227" s="191" t="s">
        <v>1587</v>
      </c>
      <c r="H227" s="192">
        <v>24.24</v>
      </c>
      <c r="I227" s="193"/>
      <c r="L227" s="189"/>
      <c r="M227" s="194"/>
      <c r="N227" s="195"/>
      <c r="O227" s="195"/>
      <c r="P227" s="195"/>
      <c r="Q227" s="195"/>
      <c r="R227" s="195"/>
      <c r="S227" s="195"/>
      <c r="T227" s="196"/>
      <c r="AT227" s="190" t="s">
        <v>194</v>
      </c>
      <c r="AU227" s="190" t="s">
        <v>82</v>
      </c>
      <c r="AV227" s="14" t="s">
        <v>82</v>
      </c>
      <c r="AW227" s="14" t="s">
        <v>30</v>
      </c>
      <c r="AX227" s="14" t="s">
        <v>80</v>
      </c>
      <c r="AY227" s="190" t="s">
        <v>185</v>
      </c>
    </row>
    <row r="228" spans="1:65" s="2" customFormat="1" ht="21.75" customHeight="1">
      <c r="A228" s="33"/>
      <c r="B228" s="167"/>
      <c r="C228" s="168" t="s">
        <v>398</v>
      </c>
      <c r="D228" s="168" t="s">
        <v>187</v>
      </c>
      <c r="E228" s="169" t="s">
        <v>1588</v>
      </c>
      <c r="F228" s="170" t="s">
        <v>1589</v>
      </c>
      <c r="G228" s="171" t="s">
        <v>220</v>
      </c>
      <c r="H228" s="172">
        <v>300</v>
      </c>
      <c r="I228" s="173"/>
      <c r="J228" s="174">
        <f>ROUND(I228*H228,2)</f>
        <v>0</v>
      </c>
      <c r="K228" s="170" t="s">
        <v>1</v>
      </c>
      <c r="L228" s="34"/>
      <c r="M228" s="175" t="s">
        <v>1</v>
      </c>
      <c r="N228" s="176" t="s">
        <v>38</v>
      </c>
      <c r="O228" s="59"/>
      <c r="P228" s="177">
        <f>O228*H228</f>
        <v>0</v>
      </c>
      <c r="Q228" s="177">
        <v>0</v>
      </c>
      <c r="R228" s="177">
        <f>Q228*H228</f>
        <v>0</v>
      </c>
      <c r="S228" s="177">
        <v>0</v>
      </c>
      <c r="T228" s="178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79" t="s">
        <v>192</v>
      </c>
      <c r="AT228" s="179" t="s">
        <v>187</v>
      </c>
      <c r="AU228" s="179" t="s">
        <v>82</v>
      </c>
      <c r="AY228" s="18" t="s">
        <v>185</v>
      </c>
      <c r="BE228" s="180">
        <f>IF(N228="základní",J228,0)</f>
        <v>0</v>
      </c>
      <c r="BF228" s="180">
        <f>IF(N228="snížená",J228,0)</f>
        <v>0</v>
      </c>
      <c r="BG228" s="180">
        <f>IF(N228="zákl. přenesená",J228,0)</f>
        <v>0</v>
      </c>
      <c r="BH228" s="180">
        <f>IF(N228="sníž. přenesená",J228,0)</f>
        <v>0</v>
      </c>
      <c r="BI228" s="180">
        <f>IF(N228="nulová",J228,0)</f>
        <v>0</v>
      </c>
      <c r="BJ228" s="18" t="s">
        <v>80</v>
      </c>
      <c r="BK228" s="180">
        <f>ROUND(I228*H228,2)</f>
        <v>0</v>
      </c>
      <c r="BL228" s="18" t="s">
        <v>192</v>
      </c>
      <c r="BM228" s="179" t="s">
        <v>1590</v>
      </c>
    </row>
    <row r="229" spans="1:65" s="13" customFormat="1" ht="22.5">
      <c r="B229" s="181"/>
      <c r="D229" s="182" t="s">
        <v>194</v>
      </c>
      <c r="E229" s="183" t="s">
        <v>1</v>
      </c>
      <c r="F229" s="184" t="s">
        <v>1538</v>
      </c>
      <c r="H229" s="183" t="s">
        <v>1</v>
      </c>
      <c r="I229" s="185"/>
      <c r="L229" s="181"/>
      <c r="M229" s="186"/>
      <c r="N229" s="187"/>
      <c r="O229" s="187"/>
      <c r="P229" s="187"/>
      <c r="Q229" s="187"/>
      <c r="R229" s="187"/>
      <c r="S229" s="187"/>
      <c r="T229" s="188"/>
      <c r="AT229" s="183" t="s">
        <v>194</v>
      </c>
      <c r="AU229" s="183" t="s">
        <v>82</v>
      </c>
      <c r="AV229" s="13" t="s">
        <v>80</v>
      </c>
      <c r="AW229" s="13" t="s">
        <v>30</v>
      </c>
      <c r="AX229" s="13" t="s">
        <v>73</v>
      </c>
      <c r="AY229" s="183" t="s">
        <v>185</v>
      </c>
    </row>
    <row r="230" spans="1:65" s="14" customFormat="1" ht="11.25">
      <c r="B230" s="189"/>
      <c r="D230" s="182" t="s">
        <v>194</v>
      </c>
      <c r="E230" s="190" t="s">
        <v>1</v>
      </c>
      <c r="F230" s="191" t="s">
        <v>1591</v>
      </c>
      <c r="H230" s="192">
        <v>250</v>
      </c>
      <c r="I230" s="193"/>
      <c r="L230" s="189"/>
      <c r="M230" s="194"/>
      <c r="N230" s="195"/>
      <c r="O230" s="195"/>
      <c r="P230" s="195"/>
      <c r="Q230" s="195"/>
      <c r="R230" s="195"/>
      <c r="S230" s="195"/>
      <c r="T230" s="196"/>
      <c r="AT230" s="190" t="s">
        <v>194</v>
      </c>
      <c r="AU230" s="190" t="s">
        <v>82</v>
      </c>
      <c r="AV230" s="14" t="s">
        <v>82</v>
      </c>
      <c r="AW230" s="14" t="s">
        <v>30</v>
      </c>
      <c r="AX230" s="14" t="s">
        <v>73</v>
      </c>
      <c r="AY230" s="190" t="s">
        <v>185</v>
      </c>
    </row>
    <row r="231" spans="1:65" s="14" customFormat="1" ht="11.25">
      <c r="B231" s="189"/>
      <c r="D231" s="182" t="s">
        <v>194</v>
      </c>
      <c r="E231" s="190" t="s">
        <v>1</v>
      </c>
      <c r="F231" s="191" t="s">
        <v>1592</v>
      </c>
      <c r="H231" s="192">
        <v>50</v>
      </c>
      <c r="I231" s="193"/>
      <c r="L231" s="189"/>
      <c r="M231" s="194"/>
      <c r="N231" s="195"/>
      <c r="O231" s="195"/>
      <c r="P231" s="195"/>
      <c r="Q231" s="195"/>
      <c r="R231" s="195"/>
      <c r="S231" s="195"/>
      <c r="T231" s="196"/>
      <c r="AT231" s="190" t="s">
        <v>194</v>
      </c>
      <c r="AU231" s="190" t="s">
        <v>82</v>
      </c>
      <c r="AV231" s="14" t="s">
        <v>82</v>
      </c>
      <c r="AW231" s="14" t="s">
        <v>30</v>
      </c>
      <c r="AX231" s="14" t="s">
        <v>73</v>
      </c>
      <c r="AY231" s="190" t="s">
        <v>185</v>
      </c>
    </row>
    <row r="232" spans="1:65" s="15" customFormat="1" ht="11.25">
      <c r="B232" s="197"/>
      <c r="D232" s="182" t="s">
        <v>194</v>
      </c>
      <c r="E232" s="198" t="s">
        <v>1593</v>
      </c>
      <c r="F232" s="199" t="s">
        <v>146</v>
      </c>
      <c r="H232" s="200">
        <v>300</v>
      </c>
      <c r="I232" s="201"/>
      <c r="L232" s="197"/>
      <c r="M232" s="202"/>
      <c r="N232" s="203"/>
      <c r="O232" s="203"/>
      <c r="P232" s="203"/>
      <c r="Q232" s="203"/>
      <c r="R232" s="203"/>
      <c r="S232" s="203"/>
      <c r="T232" s="204"/>
      <c r="AT232" s="198" t="s">
        <v>194</v>
      </c>
      <c r="AU232" s="198" t="s">
        <v>82</v>
      </c>
      <c r="AV232" s="15" t="s">
        <v>192</v>
      </c>
      <c r="AW232" s="15" t="s">
        <v>30</v>
      </c>
      <c r="AX232" s="15" t="s">
        <v>80</v>
      </c>
      <c r="AY232" s="198" t="s">
        <v>185</v>
      </c>
    </row>
    <row r="233" spans="1:65" s="2" customFormat="1" ht="16.5" customHeight="1">
      <c r="A233" s="33"/>
      <c r="B233" s="167"/>
      <c r="C233" s="213" t="s">
        <v>403</v>
      </c>
      <c r="D233" s="213" t="s">
        <v>454</v>
      </c>
      <c r="E233" s="214" t="s">
        <v>1594</v>
      </c>
      <c r="F233" s="215" t="s">
        <v>1595</v>
      </c>
      <c r="G233" s="216" t="s">
        <v>220</v>
      </c>
      <c r="H233" s="217">
        <v>304.5</v>
      </c>
      <c r="I233" s="218"/>
      <c r="J233" s="219">
        <f>ROUND(I233*H233,2)</f>
        <v>0</v>
      </c>
      <c r="K233" s="215" t="s">
        <v>191</v>
      </c>
      <c r="L233" s="220"/>
      <c r="M233" s="221" t="s">
        <v>1</v>
      </c>
      <c r="N233" s="222" t="s">
        <v>38</v>
      </c>
      <c r="O233" s="59"/>
      <c r="P233" s="177">
        <f>O233*H233</f>
        <v>0</v>
      </c>
      <c r="Q233" s="177">
        <v>1.4400000000000001E-3</v>
      </c>
      <c r="R233" s="177">
        <f>Q233*H233</f>
        <v>0.43848000000000004</v>
      </c>
      <c r="S233" s="177">
        <v>0</v>
      </c>
      <c r="T233" s="178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79" t="s">
        <v>230</v>
      </c>
      <c r="AT233" s="179" t="s">
        <v>454</v>
      </c>
      <c r="AU233" s="179" t="s">
        <v>82</v>
      </c>
      <c r="AY233" s="18" t="s">
        <v>185</v>
      </c>
      <c r="BE233" s="180">
        <f>IF(N233="základní",J233,0)</f>
        <v>0</v>
      </c>
      <c r="BF233" s="180">
        <f>IF(N233="snížená",J233,0)</f>
        <v>0</v>
      </c>
      <c r="BG233" s="180">
        <f>IF(N233="zákl. přenesená",J233,0)</f>
        <v>0</v>
      </c>
      <c r="BH233" s="180">
        <f>IF(N233="sníž. přenesená",J233,0)</f>
        <v>0</v>
      </c>
      <c r="BI233" s="180">
        <f>IF(N233="nulová",J233,0)</f>
        <v>0</v>
      </c>
      <c r="BJ233" s="18" t="s">
        <v>80</v>
      </c>
      <c r="BK233" s="180">
        <f>ROUND(I233*H233,2)</f>
        <v>0</v>
      </c>
      <c r="BL233" s="18" t="s">
        <v>192</v>
      </c>
      <c r="BM233" s="179" t="s">
        <v>1596</v>
      </c>
    </row>
    <row r="234" spans="1:65" s="2" customFormat="1" ht="21.75" customHeight="1">
      <c r="A234" s="33"/>
      <c r="B234" s="167"/>
      <c r="C234" s="168" t="s">
        <v>408</v>
      </c>
      <c r="D234" s="168" t="s">
        <v>187</v>
      </c>
      <c r="E234" s="169" t="s">
        <v>1597</v>
      </c>
      <c r="F234" s="170" t="s">
        <v>1598</v>
      </c>
      <c r="G234" s="171" t="s">
        <v>220</v>
      </c>
      <c r="H234" s="172">
        <v>40</v>
      </c>
      <c r="I234" s="173"/>
      <c r="J234" s="174">
        <f>ROUND(I234*H234,2)</f>
        <v>0</v>
      </c>
      <c r="K234" s="170" t="s">
        <v>1</v>
      </c>
      <c r="L234" s="34"/>
      <c r="M234" s="175" t="s">
        <v>1</v>
      </c>
      <c r="N234" s="176" t="s">
        <v>38</v>
      </c>
      <c r="O234" s="59"/>
      <c r="P234" s="177">
        <f>O234*H234</f>
        <v>0</v>
      </c>
      <c r="Q234" s="177">
        <v>0</v>
      </c>
      <c r="R234" s="177">
        <f>Q234*H234</f>
        <v>0</v>
      </c>
      <c r="S234" s="177">
        <v>0</v>
      </c>
      <c r="T234" s="178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79" t="s">
        <v>192</v>
      </c>
      <c r="AT234" s="179" t="s">
        <v>187</v>
      </c>
      <c r="AU234" s="179" t="s">
        <v>82</v>
      </c>
      <c r="AY234" s="18" t="s">
        <v>185</v>
      </c>
      <c r="BE234" s="180">
        <f>IF(N234="základní",J234,0)</f>
        <v>0</v>
      </c>
      <c r="BF234" s="180">
        <f>IF(N234="snížená",J234,0)</f>
        <v>0</v>
      </c>
      <c r="BG234" s="180">
        <f>IF(N234="zákl. přenesená",J234,0)</f>
        <v>0</v>
      </c>
      <c r="BH234" s="180">
        <f>IF(N234="sníž. přenesená",J234,0)</f>
        <v>0</v>
      </c>
      <c r="BI234" s="180">
        <f>IF(N234="nulová",J234,0)</f>
        <v>0</v>
      </c>
      <c r="BJ234" s="18" t="s">
        <v>80</v>
      </c>
      <c r="BK234" s="180">
        <f>ROUND(I234*H234,2)</f>
        <v>0</v>
      </c>
      <c r="BL234" s="18" t="s">
        <v>192</v>
      </c>
      <c r="BM234" s="179" t="s">
        <v>1599</v>
      </c>
    </row>
    <row r="235" spans="1:65" s="13" customFormat="1" ht="22.5">
      <c r="B235" s="181"/>
      <c r="D235" s="182" t="s">
        <v>194</v>
      </c>
      <c r="E235" s="183" t="s">
        <v>1</v>
      </c>
      <c r="F235" s="184" t="s">
        <v>1538</v>
      </c>
      <c r="H235" s="183" t="s">
        <v>1</v>
      </c>
      <c r="I235" s="185"/>
      <c r="L235" s="181"/>
      <c r="M235" s="186"/>
      <c r="N235" s="187"/>
      <c r="O235" s="187"/>
      <c r="P235" s="187"/>
      <c r="Q235" s="187"/>
      <c r="R235" s="187"/>
      <c r="S235" s="187"/>
      <c r="T235" s="188"/>
      <c r="AT235" s="183" t="s">
        <v>194</v>
      </c>
      <c r="AU235" s="183" t="s">
        <v>82</v>
      </c>
      <c r="AV235" s="13" t="s">
        <v>80</v>
      </c>
      <c r="AW235" s="13" t="s">
        <v>30</v>
      </c>
      <c r="AX235" s="13" t="s">
        <v>73</v>
      </c>
      <c r="AY235" s="183" t="s">
        <v>185</v>
      </c>
    </row>
    <row r="236" spans="1:65" s="14" customFormat="1" ht="11.25">
      <c r="B236" s="189"/>
      <c r="D236" s="182" t="s">
        <v>194</v>
      </c>
      <c r="E236" s="190" t="s">
        <v>121</v>
      </c>
      <c r="F236" s="191" t="s">
        <v>1600</v>
      </c>
      <c r="H236" s="192">
        <v>40</v>
      </c>
      <c r="I236" s="193"/>
      <c r="L236" s="189"/>
      <c r="M236" s="194"/>
      <c r="N236" s="195"/>
      <c r="O236" s="195"/>
      <c r="P236" s="195"/>
      <c r="Q236" s="195"/>
      <c r="R236" s="195"/>
      <c r="S236" s="195"/>
      <c r="T236" s="196"/>
      <c r="AT236" s="190" t="s">
        <v>194</v>
      </c>
      <c r="AU236" s="190" t="s">
        <v>82</v>
      </c>
      <c r="AV236" s="14" t="s">
        <v>82</v>
      </c>
      <c r="AW236" s="14" t="s">
        <v>30</v>
      </c>
      <c r="AX236" s="14" t="s">
        <v>80</v>
      </c>
      <c r="AY236" s="190" t="s">
        <v>185</v>
      </c>
    </row>
    <row r="237" spans="1:65" s="2" customFormat="1" ht="16.5" customHeight="1">
      <c r="A237" s="33"/>
      <c r="B237" s="167"/>
      <c r="C237" s="213" t="s">
        <v>413</v>
      </c>
      <c r="D237" s="213" t="s">
        <v>454</v>
      </c>
      <c r="E237" s="214" t="s">
        <v>655</v>
      </c>
      <c r="F237" s="215" t="s">
        <v>656</v>
      </c>
      <c r="G237" s="216" t="s">
        <v>220</v>
      </c>
      <c r="H237" s="217">
        <v>40.6</v>
      </c>
      <c r="I237" s="218"/>
      <c r="J237" s="219">
        <f>ROUND(I237*H237,2)</f>
        <v>0</v>
      </c>
      <c r="K237" s="215" t="s">
        <v>191</v>
      </c>
      <c r="L237" s="220"/>
      <c r="M237" s="221" t="s">
        <v>1</v>
      </c>
      <c r="N237" s="222" t="s">
        <v>38</v>
      </c>
      <c r="O237" s="59"/>
      <c r="P237" s="177">
        <f>O237*H237</f>
        <v>0</v>
      </c>
      <c r="Q237" s="177">
        <v>3.6999999999999999E-4</v>
      </c>
      <c r="R237" s="177">
        <f>Q237*H237</f>
        <v>1.5022000000000001E-2</v>
      </c>
      <c r="S237" s="177">
        <v>0</v>
      </c>
      <c r="T237" s="178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79" t="s">
        <v>230</v>
      </c>
      <c r="AT237" s="179" t="s">
        <v>454</v>
      </c>
      <c r="AU237" s="179" t="s">
        <v>82</v>
      </c>
      <c r="AY237" s="18" t="s">
        <v>185</v>
      </c>
      <c r="BE237" s="180">
        <f>IF(N237="základní",J237,0)</f>
        <v>0</v>
      </c>
      <c r="BF237" s="180">
        <f>IF(N237="snížená",J237,0)</f>
        <v>0</v>
      </c>
      <c r="BG237" s="180">
        <f>IF(N237="zákl. přenesená",J237,0)</f>
        <v>0</v>
      </c>
      <c r="BH237" s="180">
        <f>IF(N237="sníž. přenesená",J237,0)</f>
        <v>0</v>
      </c>
      <c r="BI237" s="180">
        <f>IF(N237="nulová",J237,0)</f>
        <v>0</v>
      </c>
      <c r="BJ237" s="18" t="s">
        <v>80</v>
      </c>
      <c r="BK237" s="180">
        <f>ROUND(I237*H237,2)</f>
        <v>0</v>
      </c>
      <c r="BL237" s="18" t="s">
        <v>192</v>
      </c>
      <c r="BM237" s="179" t="s">
        <v>1601</v>
      </c>
    </row>
    <row r="238" spans="1:65" s="2" customFormat="1" ht="16.5" customHeight="1">
      <c r="A238" s="33"/>
      <c r="B238" s="167"/>
      <c r="C238" s="213" t="s">
        <v>417</v>
      </c>
      <c r="D238" s="213" t="s">
        <v>454</v>
      </c>
      <c r="E238" s="214" t="s">
        <v>1602</v>
      </c>
      <c r="F238" s="215" t="s">
        <v>1603</v>
      </c>
      <c r="G238" s="216" t="s">
        <v>514</v>
      </c>
      <c r="H238" s="217">
        <v>16.239999999999998</v>
      </c>
      <c r="I238" s="218"/>
      <c r="J238" s="219">
        <f>ROUND(I238*H238,2)</f>
        <v>0</v>
      </c>
      <c r="K238" s="215" t="s">
        <v>1</v>
      </c>
      <c r="L238" s="220"/>
      <c r="M238" s="221" t="s">
        <v>1</v>
      </c>
      <c r="N238" s="222" t="s">
        <v>38</v>
      </c>
      <c r="O238" s="59"/>
      <c r="P238" s="177">
        <f>O238*H238</f>
        <v>0</v>
      </c>
      <c r="Q238" s="177">
        <v>8.0999999999999996E-4</v>
      </c>
      <c r="R238" s="177">
        <f>Q238*H238</f>
        <v>1.3154399999999998E-2</v>
      </c>
      <c r="S238" s="177">
        <v>0</v>
      </c>
      <c r="T238" s="178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79" t="s">
        <v>230</v>
      </c>
      <c r="AT238" s="179" t="s">
        <v>454</v>
      </c>
      <c r="AU238" s="179" t="s">
        <v>82</v>
      </c>
      <c r="AY238" s="18" t="s">
        <v>185</v>
      </c>
      <c r="BE238" s="180">
        <f>IF(N238="základní",J238,0)</f>
        <v>0</v>
      </c>
      <c r="BF238" s="180">
        <f>IF(N238="snížená",J238,0)</f>
        <v>0</v>
      </c>
      <c r="BG238" s="180">
        <f>IF(N238="zákl. přenesená",J238,0)</f>
        <v>0</v>
      </c>
      <c r="BH238" s="180">
        <f>IF(N238="sníž. přenesená",J238,0)</f>
        <v>0</v>
      </c>
      <c r="BI238" s="180">
        <f>IF(N238="nulová",J238,0)</f>
        <v>0</v>
      </c>
      <c r="BJ238" s="18" t="s">
        <v>80</v>
      </c>
      <c r="BK238" s="180">
        <f>ROUND(I238*H238,2)</f>
        <v>0</v>
      </c>
      <c r="BL238" s="18" t="s">
        <v>192</v>
      </c>
      <c r="BM238" s="179" t="s">
        <v>1604</v>
      </c>
    </row>
    <row r="239" spans="1:65" s="13" customFormat="1" ht="22.5">
      <c r="B239" s="181"/>
      <c r="D239" s="182" t="s">
        <v>194</v>
      </c>
      <c r="E239" s="183" t="s">
        <v>1</v>
      </c>
      <c r="F239" s="184" t="s">
        <v>1538</v>
      </c>
      <c r="H239" s="183" t="s">
        <v>1</v>
      </c>
      <c r="I239" s="185"/>
      <c r="L239" s="181"/>
      <c r="M239" s="186"/>
      <c r="N239" s="187"/>
      <c r="O239" s="187"/>
      <c r="P239" s="187"/>
      <c r="Q239" s="187"/>
      <c r="R239" s="187"/>
      <c r="S239" s="187"/>
      <c r="T239" s="188"/>
      <c r="AT239" s="183" t="s">
        <v>194</v>
      </c>
      <c r="AU239" s="183" t="s">
        <v>82</v>
      </c>
      <c r="AV239" s="13" t="s">
        <v>80</v>
      </c>
      <c r="AW239" s="13" t="s">
        <v>30</v>
      </c>
      <c r="AX239" s="13" t="s">
        <v>73</v>
      </c>
      <c r="AY239" s="183" t="s">
        <v>185</v>
      </c>
    </row>
    <row r="240" spans="1:65" s="14" customFormat="1" ht="11.25">
      <c r="B240" s="189"/>
      <c r="D240" s="182" t="s">
        <v>194</v>
      </c>
      <c r="E240" s="190" t="s">
        <v>1</v>
      </c>
      <c r="F240" s="191" t="s">
        <v>1605</v>
      </c>
      <c r="H240" s="192">
        <v>16.239999999999998</v>
      </c>
      <c r="I240" s="193"/>
      <c r="L240" s="189"/>
      <c r="M240" s="194"/>
      <c r="N240" s="195"/>
      <c r="O240" s="195"/>
      <c r="P240" s="195"/>
      <c r="Q240" s="195"/>
      <c r="R240" s="195"/>
      <c r="S240" s="195"/>
      <c r="T240" s="196"/>
      <c r="AT240" s="190" t="s">
        <v>194</v>
      </c>
      <c r="AU240" s="190" t="s">
        <v>82</v>
      </c>
      <c r="AV240" s="14" t="s">
        <v>82</v>
      </c>
      <c r="AW240" s="14" t="s">
        <v>30</v>
      </c>
      <c r="AX240" s="14" t="s">
        <v>80</v>
      </c>
      <c r="AY240" s="190" t="s">
        <v>185</v>
      </c>
    </row>
    <row r="241" spans="1:65" s="2" customFormat="1" ht="16.5" customHeight="1">
      <c r="A241" s="33"/>
      <c r="B241" s="167"/>
      <c r="C241" s="213" t="s">
        <v>421</v>
      </c>
      <c r="D241" s="213" t="s">
        <v>454</v>
      </c>
      <c r="E241" s="214" t="s">
        <v>1606</v>
      </c>
      <c r="F241" s="215" t="s">
        <v>1607</v>
      </c>
      <c r="G241" s="216" t="s">
        <v>514</v>
      </c>
      <c r="H241" s="217">
        <v>16.239999999999998</v>
      </c>
      <c r="I241" s="218"/>
      <c r="J241" s="219">
        <f>ROUND(I241*H241,2)</f>
        <v>0</v>
      </c>
      <c r="K241" s="215" t="s">
        <v>1</v>
      </c>
      <c r="L241" s="220"/>
      <c r="M241" s="221" t="s">
        <v>1</v>
      </c>
      <c r="N241" s="222" t="s">
        <v>38</v>
      </c>
      <c r="O241" s="59"/>
      <c r="P241" s="177">
        <f>O241*H241</f>
        <v>0</v>
      </c>
      <c r="Q241" s="177">
        <v>8.0999999999999996E-4</v>
      </c>
      <c r="R241" s="177">
        <f>Q241*H241</f>
        <v>1.3154399999999998E-2</v>
      </c>
      <c r="S241" s="177">
        <v>0</v>
      </c>
      <c r="T241" s="178">
        <f>S241*H241</f>
        <v>0</v>
      </c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R241" s="179" t="s">
        <v>230</v>
      </c>
      <c r="AT241" s="179" t="s">
        <v>454</v>
      </c>
      <c r="AU241" s="179" t="s">
        <v>82</v>
      </c>
      <c r="AY241" s="18" t="s">
        <v>185</v>
      </c>
      <c r="BE241" s="180">
        <f>IF(N241="základní",J241,0)</f>
        <v>0</v>
      </c>
      <c r="BF241" s="180">
        <f>IF(N241="snížená",J241,0)</f>
        <v>0</v>
      </c>
      <c r="BG241" s="180">
        <f>IF(N241="zákl. přenesená",J241,0)</f>
        <v>0</v>
      </c>
      <c r="BH241" s="180">
        <f>IF(N241="sníž. přenesená",J241,0)</f>
        <v>0</v>
      </c>
      <c r="BI241" s="180">
        <f>IF(N241="nulová",J241,0)</f>
        <v>0</v>
      </c>
      <c r="BJ241" s="18" t="s">
        <v>80</v>
      </c>
      <c r="BK241" s="180">
        <f>ROUND(I241*H241,2)</f>
        <v>0</v>
      </c>
      <c r="BL241" s="18" t="s">
        <v>192</v>
      </c>
      <c r="BM241" s="179" t="s">
        <v>1608</v>
      </c>
    </row>
    <row r="242" spans="1:65" s="13" customFormat="1" ht="22.5">
      <c r="B242" s="181"/>
      <c r="D242" s="182" t="s">
        <v>194</v>
      </c>
      <c r="E242" s="183" t="s">
        <v>1</v>
      </c>
      <c r="F242" s="184" t="s">
        <v>1538</v>
      </c>
      <c r="H242" s="183" t="s">
        <v>1</v>
      </c>
      <c r="I242" s="185"/>
      <c r="L242" s="181"/>
      <c r="M242" s="186"/>
      <c r="N242" s="187"/>
      <c r="O242" s="187"/>
      <c r="P242" s="187"/>
      <c r="Q242" s="187"/>
      <c r="R242" s="187"/>
      <c r="S242" s="187"/>
      <c r="T242" s="188"/>
      <c r="AT242" s="183" t="s">
        <v>194</v>
      </c>
      <c r="AU242" s="183" t="s">
        <v>82</v>
      </c>
      <c r="AV242" s="13" t="s">
        <v>80</v>
      </c>
      <c r="AW242" s="13" t="s">
        <v>30</v>
      </c>
      <c r="AX242" s="13" t="s">
        <v>73</v>
      </c>
      <c r="AY242" s="183" t="s">
        <v>185</v>
      </c>
    </row>
    <row r="243" spans="1:65" s="14" customFormat="1" ht="11.25">
      <c r="B243" s="189"/>
      <c r="D243" s="182" t="s">
        <v>194</v>
      </c>
      <c r="E243" s="190" t="s">
        <v>1</v>
      </c>
      <c r="F243" s="191" t="s">
        <v>1605</v>
      </c>
      <c r="H243" s="192">
        <v>16.239999999999998</v>
      </c>
      <c r="I243" s="193"/>
      <c r="L243" s="189"/>
      <c r="M243" s="194"/>
      <c r="N243" s="195"/>
      <c r="O243" s="195"/>
      <c r="P243" s="195"/>
      <c r="Q243" s="195"/>
      <c r="R243" s="195"/>
      <c r="S243" s="195"/>
      <c r="T243" s="196"/>
      <c r="AT243" s="190" t="s">
        <v>194</v>
      </c>
      <c r="AU243" s="190" t="s">
        <v>82</v>
      </c>
      <c r="AV243" s="14" t="s">
        <v>82</v>
      </c>
      <c r="AW243" s="14" t="s">
        <v>30</v>
      </c>
      <c r="AX243" s="14" t="s">
        <v>80</v>
      </c>
      <c r="AY243" s="190" t="s">
        <v>185</v>
      </c>
    </row>
    <row r="244" spans="1:65" s="2" customFormat="1" ht="16.5" customHeight="1">
      <c r="A244" s="33"/>
      <c r="B244" s="167"/>
      <c r="C244" s="168" t="s">
        <v>425</v>
      </c>
      <c r="D244" s="168" t="s">
        <v>187</v>
      </c>
      <c r="E244" s="169" t="s">
        <v>1413</v>
      </c>
      <c r="F244" s="170" t="s">
        <v>1609</v>
      </c>
      <c r="G244" s="171" t="s">
        <v>514</v>
      </c>
      <c r="H244" s="172">
        <v>8</v>
      </c>
      <c r="I244" s="173"/>
      <c r="J244" s="174">
        <f>ROUND(I244*H244,2)</f>
        <v>0</v>
      </c>
      <c r="K244" s="170" t="s">
        <v>1</v>
      </c>
      <c r="L244" s="34"/>
      <c r="M244" s="175" t="s">
        <v>1</v>
      </c>
      <c r="N244" s="176" t="s">
        <v>38</v>
      </c>
      <c r="O244" s="59"/>
      <c r="P244" s="177">
        <f>O244*H244</f>
        <v>0</v>
      </c>
      <c r="Q244" s="177">
        <v>3.8000000000000002E-4</v>
      </c>
      <c r="R244" s="177">
        <f>Q244*H244</f>
        <v>3.0400000000000002E-3</v>
      </c>
      <c r="S244" s="177">
        <v>0</v>
      </c>
      <c r="T244" s="178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79" t="s">
        <v>192</v>
      </c>
      <c r="AT244" s="179" t="s">
        <v>187</v>
      </c>
      <c r="AU244" s="179" t="s">
        <v>82</v>
      </c>
      <c r="AY244" s="18" t="s">
        <v>185</v>
      </c>
      <c r="BE244" s="180">
        <f>IF(N244="základní",J244,0)</f>
        <v>0</v>
      </c>
      <c r="BF244" s="180">
        <f>IF(N244="snížená",J244,0)</f>
        <v>0</v>
      </c>
      <c r="BG244" s="180">
        <f>IF(N244="zákl. přenesená",J244,0)</f>
        <v>0</v>
      </c>
      <c r="BH244" s="180">
        <f>IF(N244="sníž. přenesená",J244,0)</f>
        <v>0</v>
      </c>
      <c r="BI244" s="180">
        <f>IF(N244="nulová",J244,0)</f>
        <v>0</v>
      </c>
      <c r="BJ244" s="18" t="s">
        <v>80</v>
      </c>
      <c r="BK244" s="180">
        <f>ROUND(I244*H244,2)</f>
        <v>0</v>
      </c>
      <c r="BL244" s="18" t="s">
        <v>192</v>
      </c>
      <c r="BM244" s="179" t="s">
        <v>1610</v>
      </c>
    </row>
    <row r="245" spans="1:65" s="13" customFormat="1" ht="11.25">
      <c r="B245" s="181"/>
      <c r="D245" s="182" t="s">
        <v>194</v>
      </c>
      <c r="E245" s="183" t="s">
        <v>1</v>
      </c>
      <c r="F245" s="184" t="s">
        <v>1611</v>
      </c>
      <c r="H245" s="183" t="s">
        <v>1</v>
      </c>
      <c r="I245" s="185"/>
      <c r="L245" s="181"/>
      <c r="M245" s="186"/>
      <c r="N245" s="187"/>
      <c r="O245" s="187"/>
      <c r="P245" s="187"/>
      <c r="Q245" s="187"/>
      <c r="R245" s="187"/>
      <c r="S245" s="187"/>
      <c r="T245" s="188"/>
      <c r="AT245" s="183" t="s">
        <v>194</v>
      </c>
      <c r="AU245" s="183" t="s">
        <v>82</v>
      </c>
      <c r="AV245" s="13" t="s">
        <v>80</v>
      </c>
      <c r="AW245" s="13" t="s">
        <v>30</v>
      </c>
      <c r="AX245" s="13" t="s">
        <v>73</v>
      </c>
      <c r="AY245" s="183" t="s">
        <v>185</v>
      </c>
    </row>
    <row r="246" spans="1:65" s="13" customFormat="1" ht="11.25">
      <c r="B246" s="181"/>
      <c r="D246" s="182" t="s">
        <v>194</v>
      </c>
      <c r="E246" s="183" t="s">
        <v>1</v>
      </c>
      <c r="F246" s="184" t="s">
        <v>1612</v>
      </c>
      <c r="H246" s="183" t="s">
        <v>1</v>
      </c>
      <c r="I246" s="185"/>
      <c r="L246" s="181"/>
      <c r="M246" s="186"/>
      <c r="N246" s="187"/>
      <c r="O246" s="187"/>
      <c r="P246" s="187"/>
      <c r="Q246" s="187"/>
      <c r="R246" s="187"/>
      <c r="S246" s="187"/>
      <c r="T246" s="188"/>
      <c r="AT246" s="183" t="s">
        <v>194</v>
      </c>
      <c r="AU246" s="183" t="s">
        <v>82</v>
      </c>
      <c r="AV246" s="13" t="s">
        <v>80</v>
      </c>
      <c r="AW246" s="13" t="s">
        <v>30</v>
      </c>
      <c r="AX246" s="13" t="s">
        <v>73</v>
      </c>
      <c r="AY246" s="183" t="s">
        <v>185</v>
      </c>
    </row>
    <row r="247" spans="1:65" s="13" customFormat="1" ht="11.25">
      <c r="B247" s="181"/>
      <c r="D247" s="182" t="s">
        <v>194</v>
      </c>
      <c r="E247" s="183" t="s">
        <v>1</v>
      </c>
      <c r="F247" s="184" t="s">
        <v>1613</v>
      </c>
      <c r="H247" s="183" t="s">
        <v>1</v>
      </c>
      <c r="I247" s="185"/>
      <c r="L247" s="181"/>
      <c r="M247" s="186"/>
      <c r="N247" s="187"/>
      <c r="O247" s="187"/>
      <c r="P247" s="187"/>
      <c r="Q247" s="187"/>
      <c r="R247" s="187"/>
      <c r="S247" s="187"/>
      <c r="T247" s="188"/>
      <c r="AT247" s="183" t="s">
        <v>194</v>
      </c>
      <c r="AU247" s="183" t="s">
        <v>82</v>
      </c>
      <c r="AV247" s="13" t="s">
        <v>80</v>
      </c>
      <c r="AW247" s="13" t="s">
        <v>30</v>
      </c>
      <c r="AX247" s="13" t="s">
        <v>73</v>
      </c>
      <c r="AY247" s="183" t="s">
        <v>185</v>
      </c>
    </row>
    <row r="248" spans="1:65" s="14" customFormat="1" ht="11.25">
      <c r="B248" s="189"/>
      <c r="D248" s="182" t="s">
        <v>194</v>
      </c>
      <c r="E248" s="190" t="s">
        <v>1</v>
      </c>
      <c r="F248" s="191" t="s">
        <v>230</v>
      </c>
      <c r="H248" s="192">
        <v>8</v>
      </c>
      <c r="I248" s="193"/>
      <c r="L248" s="189"/>
      <c r="M248" s="194"/>
      <c r="N248" s="195"/>
      <c r="O248" s="195"/>
      <c r="P248" s="195"/>
      <c r="Q248" s="195"/>
      <c r="R248" s="195"/>
      <c r="S248" s="195"/>
      <c r="T248" s="196"/>
      <c r="AT248" s="190" t="s">
        <v>194</v>
      </c>
      <c r="AU248" s="190" t="s">
        <v>82</v>
      </c>
      <c r="AV248" s="14" t="s">
        <v>82</v>
      </c>
      <c r="AW248" s="14" t="s">
        <v>30</v>
      </c>
      <c r="AX248" s="14" t="s">
        <v>80</v>
      </c>
      <c r="AY248" s="190" t="s">
        <v>185</v>
      </c>
    </row>
    <row r="249" spans="1:65" s="2" customFormat="1" ht="16.5" customHeight="1">
      <c r="A249" s="33"/>
      <c r="B249" s="167"/>
      <c r="C249" s="213" t="s">
        <v>431</v>
      </c>
      <c r="D249" s="213" t="s">
        <v>454</v>
      </c>
      <c r="E249" s="214" t="s">
        <v>1614</v>
      </c>
      <c r="F249" s="215" t="s">
        <v>1615</v>
      </c>
      <c r="G249" s="216" t="s">
        <v>514</v>
      </c>
      <c r="H249" s="217">
        <v>21.21</v>
      </c>
      <c r="I249" s="218"/>
      <c r="J249" s="219">
        <f>ROUND(I249*H249,2)</f>
        <v>0</v>
      </c>
      <c r="K249" s="215" t="s">
        <v>1</v>
      </c>
      <c r="L249" s="220"/>
      <c r="M249" s="221" t="s">
        <v>1</v>
      </c>
      <c r="N249" s="222" t="s">
        <v>38</v>
      </c>
      <c r="O249" s="59"/>
      <c r="P249" s="177">
        <f>O249*H249</f>
        <v>0</v>
      </c>
      <c r="Q249" s="177">
        <v>6.4999999999999997E-4</v>
      </c>
      <c r="R249" s="177">
        <f>Q249*H249</f>
        <v>1.37865E-2</v>
      </c>
      <c r="S249" s="177">
        <v>0</v>
      </c>
      <c r="T249" s="178">
        <f>S249*H249</f>
        <v>0</v>
      </c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R249" s="179" t="s">
        <v>230</v>
      </c>
      <c r="AT249" s="179" t="s">
        <v>454</v>
      </c>
      <c r="AU249" s="179" t="s">
        <v>82</v>
      </c>
      <c r="AY249" s="18" t="s">
        <v>185</v>
      </c>
      <c r="BE249" s="180">
        <f>IF(N249="základní",J249,0)</f>
        <v>0</v>
      </c>
      <c r="BF249" s="180">
        <f>IF(N249="snížená",J249,0)</f>
        <v>0</v>
      </c>
      <c r="BG249" s="180">
        <f>IF(N249="zákl. přenesená",J249,0)</f>
        <v>0</v>
      </c>
      <c r="BH249" s="180">
        <f>IF(N249="sníž. přenesená",J249,0)</f>
        <v>0</v>
      </c>
      <c r="BI249" s="180">
        <f>IF(N249="nulová",J249,0)</f>
        <v>0</v>
      </c>
      <c r="BJ249" s="18" t="s">
        <v>80</v>
      </c>
      <c r="BK249" s="180">
        <f>ROUND(I249*H249,2)</f>
        <v>0</v>
      </c>
      <c r="BL249" s="18" t="s">
        <v>192</v>
      </c>
      <c r="BM249" s="179" t="s">
        <v>1616</v>
      </c>
    </row>
    <row r="250" spans="1:65" s="13" customFormat="1" ht="22.5">
      <c r="B250" s="181"/>
      <c r="D250" s="182" t="s">
        <v>194</v>
      </c>
      <c r="E250" s="183" t="s">
        <v>1</v>
      </c>
      <c r="F250" s="184" t="s">
        <v>1538</v>
      </c>
      <c r="H250" s="183" t="s">
        <v>1</v>
      </c>
      <c r="I250" s="185"/>
      <c r="L250" s="181"/>
      <c r="M250" s="186"/>
      <c r="N250" s="187"/>
      <c r="O250" s="187"/>
      <c r="P250" s="187"/>
      <c r="Q250" s="187"/>
      <c r="R250" s="187"/>
      <c r="S250" s="187"/>
      <c r="T250" s="188"/>
      <c r="AT250" s="183" t="s">
        <v>194</v>
      </c>
      <c r="AU250" s="183" t="s">
        <v>82</v>
      </c>
      <c r="AV250" s="13" t="s">
        <v>80</v>
      </c>
      <c r="AW250" s="13" t="s">
        <v>30</v>
      </c>
      <c r="AX250" s="13" t="s">
        <v>73</v>
      </c>
      <c r="AY250" s="183" t="s">
        <v>185</v>
      </c>
    </row>
    <row r="251" spans="1:65" s="14" customFormat="1" ht="11.25">
      <c r="B251" s="189"/>
      <c r="D251" s="182" t="s">
        <v>194</v>
      </c>
      <c r="E251" s="190" t="s">
        <v>1</v>
      </c>
      <c r="F251" s="191" t="s">
        <v>1020</v>
      </c>
      <c r="H251" s="192">
        <v>21.21</v>
      </c>
      <c r="I251" s="193"/>
      <c r="L251" s="189"/>
      <c r="M251" s="194"/>
      <c r="N251" s="195"/>
      <c r="O251" s="195"/>
      <c r="P251" s="195"/>
      <c r="Q251" s="195"/>
      <c r="R251" s="195"/>
      <c r="S251" s="195"/>
      <c r="T251" s="196"/>
      <c r="AT251" s="190" t="s">
        <v>194</v>
      </c>
      <c r="AU251" s="190" t="s">
        <v>82</v>
      </c>
      <c r="AV251" s="14" t="s">
        <v>82</v>
      </c>
      <c r="AW251" s="14" t="s">
        <v>30</v>
      </c>
      <c r="AX251" s="14" t="s">
        <v>80</v>
      </c>
      <c r="AY251" s="190" t="s">
        <v>185</v>
      </c>
    </row>
    <row r="252" spans="1:65" s="2" customFormat="1" ht="16.5" customHeight="1">
      <c r="A252" s="33"/>
      <c r="B252" s="167"/>
      <c r="C252" s="213" t="s">
        <v>437</v>
      </c>
      <c r="D252" s="213" t="s">
        <v>454</v>
      </c>
      <c r="E252" s="214" t="s">
        <v>1617</v>
      </c>
      <c r="F252" s="215" t="s">
        <v>1618</v>
      </c>
      <c r="G252" s="216" t="s">
        <v>514</v>
      </c>
      <c r="H252" s="217">
        <v>4.04</v>
      </c>
      <c r="I252" s="218"/>
      <c r="J252" s="219">
        <f>ROUND(I252*H252,2)</f>
        <v>0</v>
      </c>
      <c r="K252" s="215" t="s">
        <v>1</v>
      </c>
      <c r="L252" s="220"/>
      <c r="M252" s="221" t="s">
        <v>1</v>
      </c>
      <c r="N252" s="222" t="s">
        <v>38</v>
      </c>
      <c r="O252" s="59"/>
      <c r="P252" s="177">
        <f>O252*H252</f>
        <v>0</v>
      </c>
      <c r="Q252" s="177">
        <v>6.4999999999999997E-4</v>
      </c>
      <c r="R252" s="177">
        <f>Q252*H252</f>
        <v>2.6259999999999999E-3</v>
      </c>
      <c r="S252" s="177">
        <v>0</v>
      </c>
      <c r="T252" s="178">
        <f>S252*H252</f>
        <v>0</v>
      </c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R252" s="179" t="s">
        <v>230</v>
      </c>
      <c r="AT252" s="179" t="s">
        <v>454</v>
      </c>
      <c r="AU252" s="179" t="s">
        <v>82</v>
      </c>
      <c r="AY252" s="18" t="s">
        <v>185</v>
      </c>
      <c r="BE252" s="180">
        <f>IF(N252="základní",J252,0)</f>
        <v>0</v>
      </c>
      <c r="BF252" s="180">
        <f>IF(N252="snížená",J252,0)</f>
        <v>0</v>
      </c>
      <c r="BG252" s="180">
        <f>IF(N252="zákl. přenesená",J252,0)</f>
        <v>0</v>
      </c>
      <c r="BH252" s="180">
        <f>IF(N252="sníž. přenesená",J252,0)</f>
        <v>0</v>
      </c>
      <c r="BI252" s="180">
        <f>IF(N252="nulová",J252,0)</f>
        <v>0</v>
      </c>
      <c r="BJ252" s="18" t="s">
        <v>80</v>
      </c>
      <c r="BK252" s="180">
        <f>ROUND(I252*H252,2)</f>
        <v>0</v>
      </c>
      <c r="BL252" s="18" t="s">
        <v>192</v>
      </c>
      <c r="BM252" s="179" t="s">
        <v>1619</v>
      </c>
    </row>
    <row r="253" spans="1:65" s="13" customFormat="1" ht="22.5">
      <c r="B253" s="181"/>
      <c r="D253" s="182" t="s">
        <v>194</v>
      </c>
      <c r="E253" s="183" t="s">
        <v>1</v>
      </c>
      <c r="F253" s="184" t="s">
        <v>1538</v>
      </c>
      <c r="H253" s="183" t="s">
        <v>1</v>
      </c>
      <c r="I253" s="185"/>
      <c r="L253" s="181"/>
      <c r="M253" s="186"/>
      <c r="N253" s="187"/>
      <c r="O253" s="187"/>
      <c r="P253" s="187"/>
      <c r="Q253" s="187"/>
      <c r="R253" s="187"/>
      <c r="S253" s="187"/>
      <c r="T253" s="188"/>
      <c r="AT253" s="183" t="s">
        <v>194</v>
      </c>
      <c r="AU253" s="183" t="s">
        <v>82</v>
      </c>
      <c r="AV253" s="13" t="s">
        <v>80</v>
      </c>
      <c r="AW253" s="13" t="s">
        <v>30</v>
      </c>
      <c r="AX253" s="13" t="s">
        <v>73</v>
      </c>
      <c r="AY253" s="183" t="s">
        <v>185</v>
      </c>
    </row>
    <row r="254" spans="1:65" s="14" customFormat="1" ht="11.25">
      <c r="B254" s="189"/>
      <c r="D254" s="182" t="s">
        <v>194</v>
      </c>
      <c r="E254" s="190" t="s">
        <v>1</v>
      </c>
      <c r="F254" s="191" t="s">
        <v>1580</v>
      </c>
      <c r="H254" s="192">
        <v>4.04</v>
      </c>
      <c r="I254" s="193"/>
      <c r="L254" s="189"/>
      <c r="M254" s="194"/>
      <c r="N254" s="195"/>
      <c r="O254" s="195"/>
      <c r="P254" s="195"/>
      <c r="Q254" s="195"/>
      <c r="R254" s="195"/>
      <c r="S254" s="195"/>
      <c r="T254" s="196"/>
      <c r="AT254" s="190" t="s">
        <v>194</v>
      </c>
      <c r="AU254" s="190" t="s">
        <v>82</v>
      </c>
      <c r="AV254" s="14" t="s">
        <v>82</v>
      </c>
      <c r="AW254" s="14" t="s">
        <v>30</v>
      </c>
      <c r="AX254" s="14" t="s">
        <v>80</v>
      </c>
      <c r="AY254" s="190" t="s">
        <v>185</v>
      </c>
    </row>
    <row r="255" spans="1:65" s="2" customFormat="1" ht="16.5" customHeight="1">
      <c r="A255" s="33"/>
      <c r="B255" s="167"/>
      <c r="C255" s="213" t="s">
        <v>443</v>
      </c>
      <c r="D255" s="213" t="s">
        <v>454</v>
      </c>
      <c r="E255" s="214" t="s">
        <v>1620</v>
      </c>
      <c r="F255" s="215" t="s">
        <v>1621</v>
      </c>
      <c r="G255" s="216" t="s">
        <v>514</v>
      </c>
      <c r="H255" s="217">
        <v>8.08</v>
      </c>
      <c r="I255" s="218"/>
      <c r="J255" s="219">
        <f>ROUND(I255*H255,2)</f>
        <v>0</v>
      </c>
      <c r="K255" s="215" t="s">
        <v>1</v>
      </c>
      <c r="L255" s="220"/>
      <c r="M255" s="221" t="s">
        <v>1</v>
      </c>
      <c r="N255" s="222" t="s">
        <v>38</v>
      </c>
      <c r="O255" s="59"/>
      <c r="P255" s="177">
        <f>O255*H255</f>
        <v>0</v>
      </c>
      <c r="Q255" s="177">
        <v>6.4999999999999997E-4</v>
      </c>
      <c r="R255" s="177">
        <f>Q255*H255</f>
        <v>5.2519999999999997E-3</v>
      </c>
      <c r="S255" s="177">
        <v>0</v>
      </c>
      <c r="T255" s="178">
        <f>S255*H255</f>
        <v>0</v>
      </c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R255" s="179" t="s">
        <v>230</v>
      </c>
      <c r="AT255" s="179" t="s">
        <v>454</v>
      </c>
      <c r="AU255" s="179" t="s">
        <v>82</v>
      </c>
      <c r="AY255" s="18" t="s">
        <v>185</v>
      </c>
      <c r="BE255" s="180">
        <f>IF(N255="základní",J255,0)</f>
        <v>0</v>
      </c>
      <c r="BF255" s="180">
        <f>IF(N255="snížená",J255,0)</f>
        <v>0</v>
      </c>
      <c r="BG255" s="180">
        <f>IF(N255="zákl. přenesená",J255,0)</f>
        <v>0</v>
      </c>
      <c r="BH255" s="180">
        <f>IF(N255="sníž. přenesená",J255,0)</f>
        <v>0</v>
      </c>
      <c r="BI255" s="180">
        <f>IF(N255="nulová",J255,0)</f>
        <v>0</v>
      </c>
      <c r="BJ255" s="18" t="s">
        <v>80</v>
      </c>
      <c r="BK255" s="180">
        <f>ROUND(I255*H255,2)</f>
        <v>0</v>
      </c>
      <c r="BL255" s="18" t="s">
        <v>192</v>
      </c>
      <c r="BM255" s="179" t="s">
        <v>1622</v>
      </c>
    </row>
    <row r="256" spans="1:65" s="13" customFormat="1" ht="22.5">
      <c r="B256" s="181"/>
      <c r="D256" s="182" t="s">
        <v>194</v>
      </c>
      <c r="E256" s="183" t="s">
        <v>1</v>
      </c>
      <c r="F256" s="184" t="s">
        <v>1538</v>
      </c>
      <c r="H256" s="183" t="s">
        <v>1</v>
      </c>
      <c r="I256" s="185"/>
      <c r="L256" s="181"/>
      <c r="M256" s="186"/>
      <c r="N256" s="187"/>
      <c r="O256" s="187"/>
      <c r="P256" s="187"/>
      <c r="Q256" s="187"/>
      <c r="R256" s="187"/>
      <c r="S256" s="187"/>
      <c r="T256" s="188"/>
      <c r="AT256" s="183" t="s">
        <v>194</v>
      </c>
      <c r="AU256" s="183" t="s">
        <v>82</v>
      </c>
      <c r="AV256" s="13" t="s">
        <v>80</v>
      </c>
      <c r="AW256" s="13" t="s">
        <v>30</v>
      </c>
      <c r="AX256" s="13" t="s">
        <v>73</v>
      </c>
      <c r="AY256" s="183" t="s">
        <v>185</v>
      </c>
    </row>
    <row r="257" spans="1:65" s="14" customFormat="1" ht="11.25">
      <c r="B257" s="189"/>
      <c r="D257" s="182" t="s">
        <v>194</v>
      </c>
      <c r="E257" s="190" t="s">
        <v>1</v>
      </c>
      <c r="F257" s="191" t="s">
        <v>1576</v>
      </c>
      <c r="H257" s="192">
        <v>8.08</v>
      </c>
      <c r="I257" s="193"/>
      <c r="L257" s="189"/>
      <c r="M257" s="194"/>
      <c r="N257" s="195"/>
      <c r="O257" s="195"/>
      <c r="P257" s="195"/>
      <c r="Q257" s="195"/>
      <c r="R257" s="195"/>
      <c r="S257" s="195"/>
      <c r="T257" s="196"/>
      <c r="AT257" s="190" t="s">
        <v>194</v>
      </c>
      <c r="AU257" s="190" t="s">
        <v>82</v>
      </c>
      <c r="AV257" s="14" t="s">
        <v>82</v>
      </c>
      <c r="AW257" s="14" t="s">
        <v>30</v>
      </c>
      <c r="AX257" s="14" t="s">
        <v>80</v>
      </c>
      <c r="AY257" s="190" t="s">
        <v>185</v>
      </c>
    </row>
    <row r="258" spans="1:65" s="2" customFormat="1" ht="16.5" customHeight="1">
      <c r="A258" s="33"/>
      <c r="B258" s="167"/>
      <c r="C258" s="168" t="s">
        <v>453</v>
      </c>
      <c r="D258" s="168" t="s">
        <v>187</v>
      </c>
      <c r="E258" s="169" t="s">
        <v>1623</v>
      </c>
      <c r="F258" s="170" t="s">
        <v>1624</v>
      </c>
      <c r="G258" s="171" t="s">
        <v>514</v>
      </c>
      <c r="H258" s="172">
        <v>8</v>
      </c>
      <c r="I258" s="173"/>
      <c r="J258" s="174">
        <f>ROUND(I258*H258,2)</f>
        <v>0</v>
      </c>
      <c r="K258" s="170" t="s">
        <v>1</v>
      </c>
      <c r="L258" s="34"/>
      <c r="M258" s="175" t="s">
        <v>1</v>
      </c>
      <c r="N258" s="176" t="s">
        <v>38</v>
      </c>
      <c r="O258" s="59"/>
      <c r="P258" s="177">
        <f>O258*H258</f>
        <v>0</v>
      </c>
      <c r="Q258" s="177">
        <v>2.0000000000000002E-5</v>
      </c>
      <c r="R258" s="177">
        <f>Q258*H258</f>
        <v>1.6000000000000001E-4</v>
      </c>
      <c r="S258" s="177">
        <v>0</v>
      </c>
      <c r="T258" s="178">
        <f>S258*H258</f>
        <v>0</v>
      </c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R258" s="179" t="s">
        <v>192</v>
      </c>
      <c r="AT258" s="179" t="s">
        <v>187</v>
      </c>
      <c r="AU258" s="179" t="s">
        <v>82</v>
      </c>
      <c r="AY258" s="18" t="s">
        <v>185</v>
      </c>
      <c r="BE258" s="180">
        <f>IF(N258="základní",J258,0)</f>
        <v>0</v>
      </c>
      <c r="BF258" s="180">
        <f>IF(N258="snížená",J258,0)</f>
        <v>0</v>
      </c>
      <c r="BG258" s="180">
        <f>IF(N258="zákl. přenesená",J258,0)</f>
        <v>0</v>
      </c>
      <c r="BH258" s="180">
        <f>IF(N258="sníž. přenesená",J258,0)</f>
        <v>0</v>
      </c>
      <c r="BI258" s="180">
        <f>IF(N258="nulová",J258,0)</f>
        <v>0</v>
      </c>
      <c r="BJ258" s="18" t="s">
        <v>80</v>
      </c>
      <c r="BK258" s="180">
        <f>ROUND(I258*H258,2)</f>
        <v>0</v>
      </c>
      <c r="BL258" s="18" t="s">
        <v>192</v>
      </c>
      <c r="BM258" s="179" t="s">
        <v>1625</v>
      </c>
    </row>
    <row r="259" spans="1:65" s="13" customFormat="1" ht="22.5">
      <c r="B259" s="181"/>
      <c r="D259" s="182" t="s">
        <v>194</v>
      </c>
      <c r="E259" s="183" t="s">
        <v>1</v>
      </c>
      <c r="F259" s="184" t="s">
        <v>1538</v>
      </c>
      <c r="H259" s="183" t="s">
        <v>1</v>
      </c>
      <c r="I259" s="185"/>
      <c r="L259" s="181"/>
      <c r="M259" s="186"/>
      <c r="N259" s="187"/>
      <c r="O259" s="187"/>
      <c r="P259" s="187"/>
      <c r="Q259" s="187"/>
      <c r="R259" s="187"/>
      <c r="S259" s="187"/>
      <c r="T259" s="188"/>
      <c r="AT259" s="183" t="s">
        <v>194</v>
      </c>
      <c r="AU259" s="183" t="s">
        <v>82</v>
      </c>
      <c r="AV259" s="13" t="s">
        <v>80</v>
      </c>
      <c r="AW259" s="13" t="s">
        <v>30</v>
      </c>
      <c r="AX259" s="13" t="s">
        <v>73</v>
      </c>
      <c r="AY259" s="183" t="s">
        <v>185</v>
      </c>
    </row>
    <row r="260" spans="1:65" s="14" customFormat="1" ht="11.25">
      <c r="B260" s="189"/>
      <c r="D260" s="182" t="s">
        <v>194</v>
      </c>
      <c r="E260" s="190" t="s">
        <v>1</v>
      </c>
      <c r="F260" s="191" t="s">
        <v>230</v>
      </c>
      <c r="H260" s="192">
        <v>8</v>
      </c>
      <c r="I260" s="193"/>
      <c r="L260" s="189"/>
      <c r="M260" s="194"/>
      <c r="N260" s="195"/>
      <c r="O260" s="195"/>
      <c r="P260" s="195"/>
      <c r="Q260" s="195"/>
      <c r="R260" s="195"/>
      <c r="S260" s="195"/>
      <c r="T260" s="196"/>
      <c r="AT260" s="190" t="s">
        <v>194</v>
      </c>
      <c r="AU260" s="190" t="s">
        <v>82</v>
      </c>
      <c r="AV260" s="14" t="s">
        <v>82</v>
      </c>
      <c r="AW260" s="14" t="s">
        <v>30</v>
      </c>
      <c r="AX260" s="14" t="s">
        <v>80</v>
      </c>
      <c r="AY260" s="190" t="s">
        <v>185</v>
      </c>
    </row>
    <row r="261" spans="1:65" s="2" customFormat="1" ht="16.5" customHeight="1">
      <c r="A261" s="33"/>
      <c r="B261" s="167"/>
      <c r="C261" s="213" t="s">
        <v>460</v>
      </c>
      <c r="D261" s="213" t="s">
        <v>454</v>
      </c>
      <c r="E261" s="214" t="s">
        <v>1626</v>
      </c>
      <c r="F261" s="215" t="s">
        <v>1627</v>
      </c>
      <c r="G261" s="216" t="s">
        <v>514</v>
      </c>
      <c r="H261" s="217">
        <v>8.08</v>
      </c>
      <c r="I261" s="218"/>
      <c r="J261" s="219">
        <f>ROUND(I261*H261,2)</f>
        <v>0</v>
      </c>
      <c r="K261" s="215" t="s">
        <v>1</v>
      </c>
      <c r="L261" s="220"/>
      <c r="M261" s="221" t="s">
        <v>1</v>
      </c>
      <c r="N261" s="222" t="s">
        <v>38</v>
      </c>
      <c r="O261" s="59"/>
      <c r="P261" s="177">
        <f>O261*H261</f>
        <v>0</v>
      </c>
      <c r="Q261" s="177">
        <v>9.4000000000000004E-3</v>
      </c>
      <c r="R261" s="177">
        <f>Q261*H261</f>
        <v>7.5952000000000006E-2</v>
      </c>
      <c r="S261" s="177">
        <v>0</v>
      </c>
      <c r="T261" s="178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79" t="s">
        <v>230</v>
      </c>
      <c r="AT261" s="179" t="s">
        <v>454</v>
      </c>
      <c r="AU261" s="179" t="s">
        <v>82</v>
      </c>
      <c r="AY261" s="18" t="s">
        <v>185</v>
      </c>
      <c r="BE261" s="180">
        <f>IF(N261="základní",J261,0)</f>
        <v>0</v>
      </c>
      <c r="BF261" s="180">
        <f>IF(N261="snížená",J261,0)</f>
        <v>0</v>
      </c>
      <c r="BG261" s="180">
        <f>IF(N261="zákl. přenesená",J261,0)</f>
        <v>0</v>
      </c>
      <c r="BH261" s="180">
        <f>IF(N261="sníž. přenesená",J261,0)</f>
        <v>0</v>
      </c>
      <c r="BI261" s="180">
        <f>IF(N261="nulová",J261,0)</f>
        <v>0</v>
      </c>
      <c r="BJ261" s="18" t="s">
        <v>80</v>
      </c>
      <c r="BK261" s="180">
        <f>ROUND(I261*H261,2)</f>
        <v>0</v>
      </c>
      <c r="BL261" s="18" t="s">
        <v>192</v>
      </c>
      <c r="BM261" s="179" t="s">
        <v>1628</v>
      </c>
    </row>
    <row r="262" spans="1:65" s="13" customFormat="1" ht="22.5">
      <c r="B262" s="181"/>
      <c r="D262" s="182" t="s">
        <v>194</v>
      </c>
      <c r="E262" s="183" t="s">
        <v>1</v>
      </c>
      <c r="F262" s="184" t="s">
        <v>1538</v>
      </c>
      <c r="H262" s="183" t="s">
        <v>1</v>
      </c>
      <c r="I262" s="185"/>
      <c r="L262" s="181"/>
      <c r="M262" s="186"/>
      <c r="N262" s="187"/>
      <c r="O262" s="187"/>
      <c r="P262" s="187"/>
      <c r="Q262" s="187"/>
      <c r="R262" s="187"/>
      <c r="S262" s="187"/>
      <c r="T262" s="188"/>
      <c r="AT262" s="183" t="s">
        <v>194</v>
      </c>
      <c r="AU262" s="183" t="s">
        <v>82</v>
      </c>
      <c r="AV262" s="13" t="s">
        <v>80</v>
      </c>
      <c r="AW262" s="13" t="s">
        <v>30</v>
      </c>
      <c r="AX262" s="13" t="s">
        <v>73</v>
      </c>
      <c r="AY262" s="183" t="s">
        <v>185</v>
      </c>
    </row>
    <row r="263" spans="1:65" s="14" customFormat="1" ht="11.25">
      <c r="B263" s="189"/>
      <c r="D263" s="182" t="s">
        <v>194</v>
      </c>
      <c r="E263" s="190" t="s">
        <v>1</v>
      </c>
      <c r="F263" s="191" t="s">
        <v>1576</v>
      </c>
      <c r="H263" s="192">
        <v>8.08</v>
      </c>
      <c r="I263" s="193"/>
      <c r="L263" s="189"/>
      <c r="M263" s="194"/>
      <c r="N263" s="195"/>
      <c r="O263" s="195"/>
      <c r="P263" s="195"/>
      <c r="Q263" s="195"/>
      <c r="R263" s="195"/>
      <c r="S263" s="195"/>
      <c r="T263" s="196"/>
      <c r="AT263" s="190" t="s">
        <v>194</v>
      </c>
      <c r="AU263" s="190" t="s">
        <v>82</v>
      </c>
      <c r="AV263" s="14" t="s">
        <v>82</v>
      </c>
      <c r="AW263" s="14" t="s">
        <v>30</v>
      </c>
      <c r="AX263" s="14" t="s">
        <v>80</v>
      </c>
      <c r="AY263" s="190" t="s">
        <v>185</v>
      </c>
    </row>
    <row r="264" spans="1:65" s="2" customFormat="1" ht="21.75" customHeight="1">
      <c r="A264" s="33"/>
      <c r="B264" s="167"/>
      <c r="C264" s="168" t="s">
        <v>466</v>
      </c>
      <c r="D264" s="168" t="s">
        <v>187</v>
      </c>
      <c r="E264" s="169" t="s">
        <v>1416</v>
      </c>
      <c r="F264" s="170" t="s">
        <v>1417</v>
      </c>
      <c r="G264" s="171" t="s">
        <v>220</v>
      </c>
      <c r="H264" s="172">
        <v>340</v>
      </c>
      <c r="I264" s="173"/>
      <c r="J264" s="174">
        <f>ROUND(I264*H264,2)</f>
        <v>0</v>
      </c>
      <c r="K264" s="170" t="s">
        <v>191</v>
      </c>
      <c r="L264" s="34"/>
      <c r="M264" s="175" t="s">
        <v>1</v>
      </c>
      <c r="N264" s="176" t="s">
        <v>38</v>
      </c>
      <c r="O264" s="59"/>
      <c r="P264" s="177">
        <f>O264*H264</f>
        <v>0</v>
      </c>
      <c r="Q264" s="177">
        <v>0</v>
      </c>
      <c r="R264" s="177">
        <f>Q264*H264</f>
        <v>0</v>
      </c>
      <c r="S264" s="177">
        <v>0</v>
      </c>
      <c r="T264" s="178">
        <f>S264*H264</f>
        <v>0</v>
      </c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R264" s="179" t="s">
        <v>192</v>
      </c>
      <c r="AT264" s="179" t="s">
        <v>187</v>
      </c>
      <c r="AU264" s="179" t="s">
        <v>82</v>
      </c>
      <c r="AY264" s="18" t="s">
        <v>185</v>
      </c>
      <c r="BE264" s="180">
        <f>IF(N264="základní",J264,0)</f>
        <v>0</v>
      </c>
      <c r="BF264" s="180">
        <f>IF(N264="snížená",J264,0)</f>
        <v>0</v>
      </c>
      <c r="BG264" s="180">
        <f>IF(N264="zákl. přenesená",J264,0)</f>
        <v>0</v>
      </c>
      <c r="BH264" s="180">
        <f>IF(N264="sníž. přenesená",J264,0)</f>
        <v>0</v>
      </c>
      <c r="BI264" s="180">
        <f>IF(N264="nulová",J264,0)</f>
        <v>0</v>
      </c>
      <c r="BJ264" s="18" t="s">
        <v>80</v>
      </c>
      <c r="BK264" s="180">
        <f>ROUND(I264*H264,2)</f>
        <v>0</v>
      </c>
      <c r="BL264" s="18" t="s">
        <v>192</v>
      </c>
      <c r="BM264" s="179" t="s">
        <v>1135</v>
      </c>
    </row>
    <row r="265" spans="1:65" s="13" customFormat="1" ht="11.25">
      <c r="B265" s="181"/>
      <c r="D265" s="182" t="s">
        <v>194</v>
      </c>
      <c r="E265" s="183" t="s">
        <v>1</v>
      </c>
      <c r="F265" s="184" t="s">
        <v>1245</v>
      </c>
      <c r="H265" s="183" t="s">
        <v>1</v>
      </c>
      <c r="I265" s="185"/>
      <c r="L265" s="181"/>
      <c r="M265" s="186"/>
      <c r="N265" s="187"/>
      <c r="O265" s="187"/>
      <c r="P265" s="187"/>
      <c r="Q265" s="187"/>
      <c r="R265" s="187"/>
      <c r="S265" s="187"/>
      <c r="T265" s="188"/>
      <c r="AT265" s="183" t="s">
        <v>194</v>
      </c>
      <c r="AU265" s="183" t="s">
        <v>82</v>
      </c>
      <c r="AV265" s="13" t="s">
        <v>80</v>
      </c>
      <c r="AW265" s="13" t="s">
        <v>30</v>
      </c>
      <c r="AX265" s="13" t="s">
        <v>73</v>
      </c>
      <c r="AY265" s="183" t="s">
        <v>185</v>
      </c>
    </row>
    <row r="266" spans="1:65" s="14" customFormat="1" ht="11.25">
      <c r="B266" s="189"/>
      <c r="D266" s="182" t="s">
        <v>194</v>
      </c>
      <c r="E266" s="190" t="s">
        <v>1</v>
      </c>
      <c r="F266" s="191" t="s">
        <v>1629</v>
      </c>
      <c r="H266" s="192">
        <v>340</v>
      </c>
      <c r="I266" s="193"/>
      <c r="L266" s="189"/>
      <c r="M266" s="194"/>
      <c r="N266" s="195"/>
      <c r="O266" s="195"/>
      <c r="P266" s="195"/>
      <c r="Q266" s="195"/>
      <c r="R266" s="195"/>
      <c r="S266" s="195"/>
      <c r="T266" s="196"/>
      <c r="AT266" s="190" t="s">
        <v>194</v>
      </c>
      <c r="AU266" s="190" t="s">
        <v>82</v>
      </c>
      <c r="AV266" s="14" t="s">
        <v>82</v>
      </c>
      <c r="AW266" s="14" t="s">
        <v>30</v>
      </c>
      <c r="AX266" s="14" t="s">
        <v>80</v>
      </c>
      <c r="AY266" s="190" t="s">
        <v>185</v>
      </c>
    </row>
    <row r="267" spans="1:65" s="2" customFormat="1" ht="16.5" customHeight="1">
      <c r="A267" s="33"/>
      <c r="B267" s="167"/>
      <c r="C267" s="168" t="s">
        <v>471</v>
      </c>
      <c r="D267" s="168" t="s">
        <v>187</v>
      </c>
      <c r="E267" s="169" t="s">
        <v>1630</v>
      </c>
      <c r="F267" s="170" t="s">
        <v>1631</v>
      </c>
      <c r="G267" s="171" t="s">
        <v>514</v>
      </c>
      <c r="H267" s="172">
        <v>8</v>
      </c>
      <c r="I267" s="173"/>
      <c r="J267" s="174">
        <f>ROUND(I267*H267,2)</f>
        <v>0</v>
      </c>
      <c r="K267" s="170" t="s">
        <v>1</v>
      </c>
      <c r="L267" s="34"/>
      <c r="M267" s="175" t="s">
        <v>1</v>
      </c>
      <c r="N267" s="176" t="s">
        <v>38</v>
      </c>
      <c r="O267" s="59"/>
      <c r="P267" s="177">
        <f>O267*H267</f>
        <v>0</v>
      </c>
      <c r="Q267" s="177">
        <v>0</v>
      </c>
      <c r="R267" s="177">
        <f>Q267*H267</f>
        <v>0</v>
      </c>
      <c r="S267" s="177">
        <v>0</v>
      </c>
      <c r="T267" s="178">
        <f>S267*H267</f>
        <v>0</v>
      </c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R267" s="179" t="s">
        <v>192</v>
      </c>
      <c r="AT267" s="179" t="s">
        <v>187</v>
      </c>
      <c r="AU267" s="179" t="s">
        <v>82</v>
      </c>
      <c r="AY267" s="18" t="s">
        <v>185</v>
      </c>
      <c r="BE267" s="180">
        <f>IF(N267="základní",J267,0)</f>
        <v>0</v>
      </c>
      <c r="BF267" s="180">
        <f>IF(N267="snížená",J267,0)</f>
        <v>0</v>
      </c>
      <c r="BG267" s="180">
        <f>IF(N267="zákl. přenesená",J267,0)</f>
        <v>0</v>
      </c>
      <c r="BH267" s="180">
        <f>IF(N267="sníž. přenesená",J267,0)</f>
        <v>0</v>
      </c>
      <c r="BI267" s="180">
        <f>IF(N267="nulová",J267,0)</f>
        <v>0</v>
      </c>
      <c r="BJ267" s="18" t="s">
        <v>80</v>
      </c>
      <c r="BK267" s="180">
        <f>ROUND(I267*H267,2)</f>
        <v>0</v>
      </c>
      <c r="BL267" s="18" t="s">
        <v>192</v>
      </c>
      <c r="BM267" s="179" t="s">
        <v>1632</v>
      </c>
    </row>
    <row r="268" spans="1:65" s="13" customFormat="1" ht="11.25">
      <c r="B268" s="181"/>
      <c r="D268" s="182" t="s">
        <v>194</v>
      </c>
      <c r="E268" s="183" t="s">
        <v>1</v>
      </c>
      <c r="F268" s="184" t="s">
        <v>1245</v>
      </c>
      <c r="H268" s="183" t="s">
        <v>1</v>
      </c>
      <c r="I268" s="185"/>
      <c r="L268" s="181"/>
      <c r="M268" s="186"/>
      <c r="N268" s="187"/>
      <c r="O268" s="187"/>
      <c r="P268" s="187"/>
      <c r="Q268" s="187"/>
      <c r="R268" s="187"/>
      <c r="S268" s="187"/>
      <c r="T268" s="188"/>
      <c r="AT268" s="183" t="s">
        <v>194</v>
      </c>
      <c r="AU268" s="183" t="s">
        <v>82</v>
      </c>
      <c r="AV268" s="13" t="s">
        <v>80</v>
      </c>
      <c r="AW268" s="13" t="s">
        <v>30</v>
      </c>
      <c r="AX268" s="13" t="s">
        <v>73</v>
      </c>
      <c r="AY268" s="183" t="s">
        <v>185</v>
      </c>
    </row>
    <row r="269" spans="1:65" s="13" customFormat="1" ht="22.5">
      <c r="B269" s="181"/>
      <c r="D269" s="182" t="s">
        <v>194</v>
      </c>
      <c r="E269" s="183" t="s">
        <v>1</v>
      </c>
      <c r="F269" s="184" t="s">
        <v>1633</v>
      </c>
      <c r="H269" s="183" t="s">
        <v>1</v>
      </c>
      <c r="I269" s="185"/>
      <c r="L269" s="181"/>
      <c r="M269" s="186"/>
      <c r="N269" s="187"/>
      <c r="O269" s="187"/>
      <c r="P269" s="187"/>
      <c r="Q269" s="187"/>
      <c r="R269" s="187"/>
      <c r="S269" s="187"/>
      <c r="T269" s="188"/>
      <c r="AT269" s="183" t="s">
        <v>194</v>
      </c>
      <c r="AU269" s="183" t="s">
        <v>82</v>
      </c>
      <c r="AV269" s="13" t="s">
        <v>80</v>
      </c>
      <c r="AW269" s="13" t="s">
        <v>30</v>
      </c>
      <c r="AX269" s="13" t="s">
        <v>73</v>
      </c>
      <c r="AY269" s="183" t="s">
        <v>185</v>
      </c>
    </row>
    <row r="270" spans="1:65" s="14" customFormat="1" ht="11.25">
      <c r="B270" s="189"/>
      <c r="D270" s="182" t="s">
        <v>194</v>
      </c>
      <c r="E270" s="190" t="s">
        <v>1</v>
      </c>
      <c r="F270" s="191" t="s">
        <v>230</v>
      </c>
      <c r="H270" s="192">
        <v>8</v>
      </c>
      <c r="I270" s="193"/>
      <c r="L270" s="189"/>
      <c r="M270" s="194"/>
      <c r="N270" s="195"/>
      <c r="O270" s="195"/>
      <c r="P270" s="195"/>
      <c r="Q270" s="195"/>
      <c r="R270" s="195"/>
      <c r="S270" s="195"/>
      <c r="T270" s="196"/>
      <c r="AT270" s="190" t="s">
        <v>194</v>
      </c>
      <c r="AU270" s="190" t="s">
        <v>82</v>
      </c>
      <c r="AV270" s="14" t="s">
        <v>82</v>
      </c>
      <c r="AW270" s="14" t="s">
        <v>30</v>
      </c>
      <c r="AX270" s="14" t="s">
        <v>80</v>
      </c>
      <c r="AY270" s="190" t="s">
        <v>185</v>
      </c>
    </row>
    <row r="271" spans="1:65" s="2" customFormat="1" ht="16.5" customHeight="1">
      <c r="A271" s="33"/>
      <c r="B271" s="167"/>
      <c r="C271" s="168" t="s">
        <v>476</v>
      </c>
      <c r="D271" s="168" t="s">
        <v>187</v>
      </c>
      <c r="E271" s="169" t="s">
        <v>1634</v>
      </c>
      <c r="F271" s="170" t="s">
        <v>1635</v>
      </c>
      <c r="G271" s="171" t="s">
        <v>514</v>
      </c>
      <c r="H271" s="172">
        <v>2</v>
      </c>
      <c r="I271" s="173"/>
      <c r="J271" s="174">
        <f>ROUND(I271*H271,2)</f>
        <v>0</v>
      </c>
      <c r="K271" s="170" t="s">
        <v>1</v>
      </c>
      <c r="L271" s="34"/>
      <c r="M271" s="175" t="s">
        <v>1</v>
      </c>
      <c r="N271" s="176" t="s">
        <v>38</v>
      </c>
      <c r="O271" s="59"/>
      <c r="P271" s="177">
        <f>O271*H271</f>
        <v>0</v>
      </c>
      <c r="Q271" s="177">
        <v>0</v>
      </c>
      <c r="R271" s="177">
        <f>Q271*H271</f>
        <v>0</v>
      </c>
      <c r="S271" s="177">
        <v>0</v>
      </c>
      <c r="T271" s="178">
        <f>S271*H271</f>
        <v>0</v>
      </c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R271" s="179" t="s">
        <v>192</v>
      </c>
      <c r="AT271" s="179" t="s">
        <v>187</v>
      </c>
      <c r="AU271" s="179" t="s">
        <v>82</v>
      </c>
      <c r="AY271" s="18" t="s">
        <v>185</v>
      </c>
      <c r="BE271" s="180">
        <f>IF(N271="základní",J271,0)</f>
        <v>0</v>
      </c>
      <c r="BF271" s="180">
        <f>IF(N271="snížená",J271,0)</f>
        <v>0</v>
      </c>
      <c r="BG271" s="180">
        <f>IF(N271="zákl. přenesená",J271,0)</f>
        <v>0</v>
      </c>
      <c r="BH271" s="180">
        <f>IF(N271="sníž. přenesená",J271,0)</f>
        <v>0</v>
      </c>
      <c r="BI271" s="180">
        <f>IF(N271="nulová",J271,0)</f>
        <v>0</v>
      </c>
      <c r="BJ271" s="18" t="s">
        <v>80</v>
      </c>
      <c r="BK271" s="180">
        <f>ROUND(I271*H271,2)</f>
        <v>0</v>
      </c>
      <c r="BL271" s="18" t="s">
        <v>192</v>
      </c>
      <c r="BM271" s="179" t="s">
        <v>1636</v>
      </c>
    </row>
    <row r="272" spans="1:65" s="13" customFormat="1" ht="11.25">
      <c r="B272" s="181"/>
      <c r="D272" s="182" t="s">
        <v>194</v>
      </c>
      <c r="E272" s="183" t="s">
        <v>1</v>
      </c>
      <c r="F272" s="184" t="s">
        <v>1245</v>
      </c>
      <c r="H272" s="183" t="s">
        <v>1</v>
      </c>
      <c r="I272" s="185"/>
      <c r="L272" s="181"/>
      <c r="M272" s="186"/>
      <c r="N272" s="187"/>
      <c r="O272" s="187"/>
      <c r="P272" s="187"/>
      <c r="Q272" s="187"/>
      <c r="R272" s="187"/>
      <c r="S272" s="187"/>
      <c r="T272" s="188"/>
      <c r="AT272" s="183" t="s">
        <v>194</v>
      </c>
      <c r="AU272" s="183" t="s">
        <v>82</v>
      </c>
      <c r="AV272" s="13" t="s">
        <v>80</v>
      </c>
      <c r="AW272" s="13" t="s">
        <v>30</v>
      </c>
      <c r="AX272" s="13" t="s">
        <v>73</v>
      </c>
      <c r="AY272" s="183" t="s">
        <v>185</v>
      </c>
    </row>
    <row r="273" spans="1:65" s="13" customFormat="1" ht="22.5">
      <c r="B273" s="181"/>
      <c r="D273" s="182" t="s">
        <v>194</v>
      </c>
      <c r="E273" s="183" t="s">
        <v>1</v>
      </c>
      <c r="F273" s="184" t="s">
        <v>1637</v>
      </c>
      <c r="H273" s="183" t="s">
        <v>1</v>
      </c>
      <c r="I273" s="185"/>
      <c r="L273" s="181"/>
      <c r="M273" s="186"/>
      <c r="N273" s="187"/>
      <c r="O273" s="187"/>
      <c r="P273" s="187"/>
      <c r="Q273" s="187"/>
      <c r="R273" s="187"/>
      <c r="S273" s="187"/>
      <c r="T273" s="188"/>
      <c r="AT273" s="183" t="s">
        <v>194</v>
      </c>
      <c r="AU273" s="183" t="s">
        <v>82</v>
      </c>
      <c r="AV273" s="13" t="s">
        <v>80</v>
      </c>
      <c r="AW273" s="13" t="s">
        <v>30</v>
      </c>
      <c r="AX273" s="13" t="s">
        <v>73</v>
      </c>
      <c r="AY273" s="183" t="s">
        <v>185</v>
      </c>
    </row>
    <row r="274" spans="1:65" s="14" customFormat="1" ht="11.25">
      <c r="B274" s="189"/>
      <c r="D274" s="182" t="s">
        <v>194</v>
      </c>
      <c r="E274" s="190" t="s">
        <v>1</v>
      </c>
      <c r="F274" s="191" t="s">
        <v>82</v>
      </c>
      <c r="H274" s="192">
        <v>2</v>
      </c>
      <c r="I274" s="193"/>
      <c r="L274" s="189"/>
      <c r="M274" s="194"/>
      <c r="N274" s="195"/>
      <c r="O274" s="195"/>
      <c r="P274" s="195"/>
      <c r="Q274" s="195"/>
      <c r="R274" s="195"/>
      <c r="S274" s="195"/>
      <c r="T274" s="196"/>
      <c r="AT274" s="190" t="s">
        <v>194</v>
      </c>
      <c r="AU274" s="190" t="s">
        <v>82</v>
      </c>
      <c r="AV274" s="14" t="s">
        <v>82</v>
      </c>
      <c r="AW274" s="14" t="s">
        <v>30</v>
      </c>
      <c r="AX274" s="14" t="s">
        <v>80</v>
      </c>
      <c r="AY274" s="190" t="s">
        <v>185</v>
      </c>
    </row>
    <row r="275" spans="1:65" s="2" customFormat="1" ht="16.5" customHeight="1">
      <c r="A275" s="33"/>
      <c r="B275" s="167"/>
      <c r="C275" s="168" t="s">
        <v>480</v>
      </c>
      <c r="D275" s="168" t="s">
        <v>187</v>
      </c>
      <c r="E275" s="169" t="s">
        <v>1122</v>
      </c>
      <c r="F275" s="170" t="s">
        <v>1123</v>
      </c>
      <c r="G275" s="171" t="s">
        <v>220</v>
      </c>
      <c r="H275" s="172">
        <v>340</v>
      </c>
      <c r="I275" s="173"/>
      <c r="J275" s="174">
        <f>ROUND(I275*H275,2)</f>
        <v>0</v>
      </c>
      <c r="K275" s="170" t="s">
        <v>191</v>
      </c>
      <c r="L275" s="34"/>
      <c r="M275" s="175" t="s">
        <v>1</v>
      </c>
      <c r="N275" s="176" t="s">
        <v>38</v>
      </c>
      <c r="O275" s="59"/>
      <c r="P275" s="177">
        <f>O275*H275</f>
        <v>0</v>
      </c>
      <c r="Q275" s="177">
        <v>0</v>
      </c>
      <c r="R275" s="177">
        <f>Q275*H275</f>
        <v>0</v>
      </c>
      <c r="S275" s="177">
        <v>0</v>
      </c>
      <c r="T275" s="178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79" t="s">
        <v>192</v>
      </c>
      <c r="AT275" s="179" t="s">
        <v>187</v>
      </c>
      <c r="AU275" s="179" t="s">
        <v>82</v>
      </c>
      <c r="AY275" s="18" t="s">
        <v>185</v>
      </c>
      <c r="BE275" s="180">
        <f>IF(N275="základní",J275,0)</f>
        <v>0</v>
      </c>
      <c r="BF275" s="180">
        <f>IF(N275="snížená",J275,0)</f>
        <v>0</v>
      </c>
      <c r="BG275" s="180">
        <f>IF(N275="zákl. přenesená",J275,0)</f>
        <v>0</v>
      </c>
      <c r="BH275" s="180">
        <f>IF(N275="sníž. přenesená",J275,0)</f>
        <v>0</v>
      </c>
      <c r="BI275" s="180">
        <f>IF(N275="nulová",J275,0)</f>
        <v>0</v>
      </c>
      <c r="BJ275" s="18" t="s">
        <v>80</v>
      </c>
      <c r="BK275" s="180">
        <f>ROUND(I275*H275,2)</f>
        <v>0</v>
      </c>
      <c r="BL275" s="18" t="s">
        <v>192</v>
      </c>
      <c r="BM275" s="179" t="s">
        <v>1638</v>
      </c>
    </row>
    <row r="276" spans="1:65" s="13" customFormat="1" ht="11.25">
      <c r="B276" s="181"/>
      <c r="D276" s="182" t="s">
        <v>194</v>
      </c>
      <c r="E276" s="183" t="s">
        <v>1</v>
      </c>
      <c r="F276" s="184" t="s">
        <v>1245</v>
      </c>
      <c r="H276" s="183" t="s">
        <v>1</v>
      </c>
      <c r="I276" s="185"/>
      <c r="L276" s="181"/>
      <c r="M276" s="186"/>
      <c r="N276" s="187"/>
      <c r="O276" s="187"/>
      <c r="P276" s="187"/>
      <c r="Q276" s="187"/>
      <c r="R276" s="187"/>
      <c r="S276" s="187"/>
      <c r="T276" s="188"/>
      <c r="AT276" s="183" t="s">
        <v>194</v>
      </c>
      <c r="AU276" s="183" t="s">
        <v>82</v>
      </c>
      <c r="AV276" s="13" t="s">
        <v>80</v>
      </c>
      <c r="AW276" s="13" t="s">
        <v>30</v>
      </c>
      <c r="AX276" s="13" t="s">
        <v>73</v>
      </c>
      <c r="AY276" s="183" t="s">
        <v>185</v>
      </c>
    </row>
    <row r="277" spans="1:65" s="14" customFormat="1" ht="11.25">
      <c r="B277" s="189"/>
      <c r="D277" s="182" t="s">
        <v>194</v>
      </c>
      <c r="E277" s="190" t="s">
        <v>1</v>
      </c>
      <c r="F277" s="191" t="s">
        <v>1629</v>
      </c>
      <c r="H277" s="192">
        <v>340</v>
      </c>
      <c r="I277" s="193"/>
      <c r="L277" s="189"/>
      <c r="M277" s="194"/>
      <c r="N277" s="195"/>
      <c r="O277" s="195"/>
      <c r="P277" s="195"/>
      <c r="Q277" s="195"/>
      <c r="R277" s="195"/>
      <c r="S277" s="195"/>
      <c r="T277" s="196"/>
      <c r="AT277" s="190" t="s">
        <v>194</v>
      </c>
      <c r="AU277" s="190" t="s">
        <v>82</v>
      </c>
      <c r="AV277" s="14" t="s">
        <v>82</v>
      </c>
      <c r="AW277" s="14" t="s">
        <v>30</v>
      </c>
      <c r="AX277" s="14" t="s">
        <v>80</v>
      </c>
      <c r="AY277" s="190" t="s">
        <v>185</v>
      </c>
    </row>
    <row r="278" spans="1:65" s="2" customFormat="1" ht="21.75" customHeight="1">
      <c r="A278" s="33"/>
      <c r="B278" s="167"/>
      <c r="C278" s="168" t="s">
        <v>484</v>
      </c>
      <c r="D278" s="168" t="s">
        <v>187</v>
      </c>
      <c r="E278" s="169" t="s">
        <v>1141</v>
      </c>
      <c r="F278" s="170" t="s">
        <v>1142</v>
      </c>
      <c r="G278" s="171" t="s">
        <v>1143</v>
      </c>
      <c r="H278" s="172">
        <v>2</v>
      </c>
      <c r="I278" s="173"/>
      <c r="J278" s="174">
        <f>ROUND(I278*H278,2)</f>
        <v>0</v>
      </c>
      <c r="K278" s="170" t="s">
        <v>191</v>
      </c>
      <c r="L278" s="34"/>
      <c r="M278" s="175" t="s">
        <v>1</v>
      </c>
      <c r="N278" s="176" t="s">
        <v>38</v>
      </c>
      <c r="O278" s="59"/>
      <c r="P278" s="177">
        <f>O278*H278</f>
        <v>0</v>
      </c>
      <c r="Q278" s="177">
        <v>0.46009</v>
      </c>
      <c r="R278" s="177">
        <f>Q278*H278</f>
        <v>0.92018</v>
      </c>
      <c r="S278" s="177">
        <v>0</v>
      </c>
      <c r="T278" s="178">
        <f>S278*H278</f>
        <v>0</v>
      </c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R278" s="179" t="s">
        <v>192</v>
      </c>
      <c r="AT278" s="179" t="s">
        <v>187</v>
      </c>
      <c r="AU278" s="179" t="s">
        <v>82</v>
      </c>
      <c r="AY278" s="18" t="s">
        <v>185</v>
      </c>
      <c r="BE278" s="180">
        <f>IF(N278="základní",J278,0)</f>
        <v>0</v>
      </c>
      <c r="BF278" s="180">
        <f>IF(N278="snížená",J278,0)</f>
        <v>0</v>
      </c>
      <c r="BG278" s="180">
        <f>IF(N278="zákl. přenesená",J278,0)</f>
        <v>0</v>
      </c>
      <c r="BH278" s="180">
        <f>IF(N278="sníž. přenesená",J278,0)</f>
        <v>0</v>
      </c>
      <c r="BI278" s="180">
        <f>IF(N278="nulová",J278,0)</f>
        <v>0</v>
      </c>
      <c r="BJ278" s="18" t="s">
        <v>80</v>
      </c>
      <c r="BK278" s="180">
        <f>ROUND(I278*H278,2)</f>
        <v>0</v>
      </c>
      <c r="BL278" s="18" t="s">
        <v>192</v>
      </c>
      <c r="BM278" s="179" t="s">
        <v>1639</v>
      </c>
    </row>
    <row r="279" spans="1:65" s="13" customFormat="1" ht="11.25">
      <c r="B279" s="181"/>
      <c r="D279" s="182" t="s">
        <v>194</v>
      </c>
      <c r="E279" s="183" t="s">
        <v>1</v>
      </c>
      <c r="F279" s="184" t="s">
        <v>1245</v>
      </c>
      <c r="H279" s="183" t="s">
        <v>1</v>
      </c>
      <c r="I279" s="185"/>
      <c r="L279" s="181"/>
      <c r="M279" s="186"/>
      <c r="N279" s="187"/>
      <c r="O279" s="187"/>
      <c r="P279" s="187"/>
      <c r="Q279" s="187"/>
      <c r="R279" s="187"/>
      <c r="S279" s="187"/>
      <c r="T279" s="188"/>
      <c r="AT279" s="183" t="s">
        <v>194</v>
      </c>
      <c r="AU279" s="183" t="s">
        <v>82</v>
      </c>
      <c r="AV279" s="13" t="s">
        <v>80</v>
      </c>
      <c r="AW279" s="13" t="s">
        <v>30</v>
      </c>
      <c r="AX279" s="13" t="s">
        <v>73</v>
      </c>
      <c r="AY279" s="183" t="s">
        <v>185</v>
      </c>
    </row>
    <row r="280" spans="1:65" s="14" customFormat="1" ht="11.25">
      <c r="B280" s="189"/>
      <c r="D280" s="182" t="s">
        <v>194</v>
      </c>
      <c r="E280" s="190" t="s">
        <v>1</v>
      </c>
      <c r="F280" s="191" t="s">
        <v>82</v>
      </c>
      <c r="H280" s="192">
        <v>2</v>
      </c>
      <c r="I280" s="193"/>
      <c r="L280" s="189"/>
      <c r="M280" s="194"/>
      <c r="N280" s="195"/>
      <c r="O280" s="195"/>
      <c r="P280" s="195"/>
      <c r="Q280" s="195"/>
      <c r="R280" s="195"/>
      <c r="S280" s="195"/>
      <c r="T280" s="196"/>
      <c r="AT280" s="190" t="s">
        <v>194</v>
      </c>
      <c r="AU280" s="190" t="s">
        <v>82</v>
      </c>
      <c r="AV280" s="14" t="s">
        <v>82</v>
      </c>
      <c r="AW280" s="14" t="s">
        <v>30</v>
      </c>
      <c r="AX280" s="14" t="s">
        <v>80</v>
      </c>
      <c r="AY280" s="190" t="s">
        <v>185</v>
      </c>
    </row>
    <row r="281" spans="1:65" s="12" customFormat="1" ht="22.9" customHeight="1">
      <c r="B281" s="154"/>
      <c r="D281" s="155" t="s">
        <v>72</v>
      </c>
      <c r="E281" s="165" t="s">
        <v>238</v>
      </c>
      <c r="F281" s="165" t="s">
        <v>1216</v>
      </c>
      <c r="I281" s="157"/>
      <c r="J281" s="166">
        <f>BK281</f>
        <v>0</v>
      </c>
      <c r="L281" s="154"/>
      <c r="M281" s="159"/>
      <c r="N281" s="160"/>
      <c r="O281" s="160"/>
      <c r="P281" s="161">
        <f>SUM(P282:P290)</f>
        <v>0</v>
      </c>
      <c r="Q281" s="160"/>
      <c r="R281" s="161">
        <f>SUM(R282:R290)</f>
        <v>6.6E-3</v>
      </c>
      <c r="S281" s="160"/>
      <c r="T281" s="162">
        <f>SUM(T282:T290)</f>
        <v>0</v>
      </c>
      <c r="AR281" s="155" t="s">
        <v>80</v>
      </c>
      <c r="AT281" s="163" t="s">
        <v>72</v>
      </c>
      <c r="AU281" s="163" t="s">
        <v>80</v>
      </c>
      <c r="AY281" s="155" t="s">
        <v>185</v>
      </c>
      <c r="BK281" s="164">
        <f>SUM(BK282:BK290)</f>
        <v>0</v>
      </c>
    </row>
    <row r="282" spans="1:65" s="2" customFormat="1" ht="21.75" customHeight="1">
      <c r="A282" s="33"/>
      <c r="B282" s="167"/>
      <c r="C282" s="168" t="s">
        <v>489</v>
      </c>
      <c r="D282" s="168" t="s">
        <v>187</v>
      </c>
      <c r="E282" s="169" t="s">
        <v>1222</v>
      </c>
      <c r="F282" s="170" t="s">
        <v>1223</v>
      </c>
      <c r="G282" s="171" t="s">
        <v>220</v>
      </c>
      <c r="H282" s="172">
        <v>60</v>
      </c>
      <c r="I282" s="173"/>
      <c r="J282" s="174">
        <f>ROUND(I282*H282,2)</f>
        <v>0</v>
      </c>
      <c r="K282" s="170" t="s">
        <v>191</v>
      </c>
      <c r="L282" s="34"/>
      <c r="M282" s="175" t="s">
        <v>1</v>
      </c>
      <c r="N282" s="176" t="s">
        <v>38</v>
      </c>
      <c r="O282" s="59"/>
      <c r="P282" s="177">
        <f>O282*H282</f>
        <v>0</v>
      </c>
      <c r="Q282" s="177">
        <v>0</v>
      </c>
      <c r="R282" s="177">
        <f>Q282*H282</f>
        <v>0</v>
      </c>
      <c r="S282" s="177">
        <v>0</v>
      </c>
      <c r="T282" s="178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79" t="s">
        <v>192</v>
      </c>
      <c r="AT282" s="179" t="s">
        <v>187</v>
      </c>
      <c r="AU282" s="179" t="s">
        <v>82</v>
      </c>
      <c r="AY282" s="18" t="s">
        <v>185</v>
      </c>
      <c r="BE282" s="180">
        <f>IF(N282="základní",J282,0)</f>
        <v>0</v>
      </c>
      <c r="BF282" s="180">
        <f>IF(N282="snížená",J282,0)</f>
        <v>0</v>
      </c>
      <c r="BG282" s="180">
        <f>IF(N282="zákl. přenesená",J282,0)</f>
        <v>0</v>
      </c>
      <c r="BH282" s="180">
        <f>IF(N282="sníž. přenesená",J282,0)</f>
        <v>0</v>
      </c>
      <c r="BI282" s="180">
        <f>IF(N282="nulová",J282,0)</f>
        <v>0</v>
      </c>
      <c r="BJ282" s="18" t="s">
        <v>80</v>
      </c>
      <c r="BK282" s="180">
        <f>ROUND(I282*H282,2)</f>
        <v>0</v>
      </c>
      <c r="BL282" s="18" t="s">
        <v>192</v>
      </c>
      <c r="BM282" s="179" t="s">
        <v>1224</v>
      </c>
    </row>
    <row r="283" spans="1:65" s="13" customFormat="1" ht="11.25">
      <c r="B283" s="181"/>
      <c r="D283" s="182" t="s">
        <v>194</v>
      </c>
      <c r="E283" s="183" t="s">
        <v>1</v>
      </c>
      <c r="F283" s="184" t="s">
        <v>1374</v>
      </c>
      <c r="H283" s="183" t="s">
        <v>1</v>
      </c>
      <c r="I283" s="185"/>
      <c r="L283" s="181"/>
      <c r="M283" s="186"/>
      <c r="N283" s="187"/>
      <c r="O283" s="187"/>
      <c r="P283" s="187"/>
      <c r="Q283" s="187"/>
      <c r="R283" s="187"/>
      <c r="S283" s="187"/>
      <c r="T283" s="188"/>
      <c r="AT283" s="183" t="s">
        <v>194</v>
      </c>
      <c r="AU283" s="183" t="s">
        <v>82</v>
      </c>
      <c r="AV283" s="13" t="s">
        <v>80</v>
      </c>
      <c r="AW283" s="13" t="s">
        <v>30</v>
      </c>
      <c r="AX283" s="13" t="s">
        <v>73</v>
      </c>
      <c r="AY283" s="183" t="s">
        <v>185</v>
      </c>
    </row>
    <row r="284" spans="1:65" s="14" customFormat="1" ht="11.25">
      <c r="B284" s="189"/>
      <c r="D284" s="182" t="s">
        <v>194</v>
      </c>
      <c r="E284" s="190" t="s">
        <v>1</v>
      </c>
      <c r="F284" s="191" t="s">
        <v>1640</v>
      </c>
      <c r="H284" s="192">
        <v>60</v>
      </c>
      <c r="I284" s="193"/>
      <c r="L284" s="189"/>
      <c r="M284" s="194"/>
      <c r="N284" s="195"/>
      <c r="O284" s="195"/>
      <c r="P284" s="195"/>
      <c r="Q284" s="195"/>
      <c r="R284" s="195"/>
      <c r="S284" s="195"/>
      <c r="T284" s="196"/>
      <c r="AT284" s="190" t="s">
        <v>194</v>
      </c>
      <c r="AU284" s="190" t="s">
        <v>82</v>
      </c>
      <c r="AV284" s="14" t="s">
        <v>82</v>
      </c>
      <c r="AW284" s="14" t="s">
        <v>30</v>
      </c>
      <c r="AX284" s="14" t="s">
        <v>80</v>
      </c>
      <c r="AY284" s="190" t="s">
        <v>185</v>
      </c>
    </row>
    <row r="285" spans="1:65" s="2" customFormat="1" ht="21.75" customHeight="1">
      <c r="A285" s="33"/>
      <c r="B285" s="167"/>
      <c r="C285" s="168" t="s">
        <v>495</v>
      </c>
      <c r="D285" s="168" t="s">
        <v>187</v>
      </c>
      <c r="E285" s="169" t="s">
        <v>1228</v>
      </c>
      <c r="F285" s="170" t="s">
        <v>1229</v>
      </c>
      <c r="G285" s="171" t="s">
        <v>220</v>
      </c>
      <c r="H285" s="172">
        <v>60</v>
      </c>
      <c r="I285" s="173"/>
      <c r="J285" s="174">
        <f>ROUND(I285*H285,2)</f>
        <v>0</v>
      </c>
      <c r="K285" s="170" t="s">
        <v>191</v>
      </c>
      <c r="L285" s="34"/>
      <c r="M285" s="175" t="s">
        <v>1</v>
      </c>
      <c r="N285" s="176" t="s">
        <v>38</v>
      </c>
      <c r="O285" s="59"/>
      <c r="P285" s="177">
        <f>O285*H285</f>
        <v>0</v>
      </c>
      <c r="Q285" s="177">
        <v>1.1E-4</v>
      </c>
      <c r="R285" s="177">
        <f>Q285*H285</f>
        <v>6.6E-3</v>
      </c>
      <c r="S285" s="177">
        <v>0</v>
      </c>
      <c r="T285" s="178">
        <f>S285*H285</f>
        <v>0</v>
      </c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R285" s="179" t="s">
        <v>192</v>
      </c>
      <c r="AT285" s="179" t="s">
        <v>187</v>
      </c>
      <c r="AU285" s="179" t="s">
        <v>82</v>
      </c>
      <c r="AY285" s="18" t="s">
        <v>185</v>
      </c>
      <c r="BE285" s="180">
        <f>IF(N285="základní",J285,0)</f>
        <v>0</v>
      </c>
      <c r="BF285" s="180">
        <f>IF(N285="snížená",J285,0)</f>
        <v>0</v>
      </c>
      <c r="BG285" s="180">
        <f>IF(N285="zákl. přenesená",J285,0)</f>
        <v>0</v>
      </c>
      <c r="BH285" s="180">
        <f>IF(N285="sníž. přenesená",J285,0)</f>
        <v>0</v>
      </c>
      <c r="BI285" s="180">
        <f>IF(N285="nulová",J285,0)</f>
        <v>0</v>
      </c>
      <c r="BJ285" s="18" t="s">
        <v>80</v>
      </c>
      <c r="BK285" s="180">
        <f>ROUND(I285*H285,2)</f>
        <v>0</v>
      </c>
      <c r="BL285" s="18" t="s">
        <v>192</v>
      </c>
      <c r="BM285" s="179" t="s">
        <v>1230</v>
      </c>
    </row>
    <row r="286" spans="1:65" s="13" customFormat="1" ht="11.25">
      <c r="B286" s="181"/>
      <c r="D286" s="182" t="s">
        <v>194</v>
      </c>
      <c r="E286" s="183" t="s">
        <v>1</v>
      </c>
      <c r="F286" s="184" t="s">
        <v>1374</v>
      </c>
      <c r="H286" s="183" t="s">
        <v>1</v>
      </c>
      <c r="I286" s="185"/>
      <c r="L286" s="181"/>
      <c r="M286" s="186"/>
      <c r="N286" s="187"/>
      <c r="O286" s="187"/>
      <c r="P286" s="187"/>
      <c r="Q286" s="187"/>
      <c r="R286" s="187"/>
      <c r="S286" s="187"/>
      <c r="T286" s="188"/>
      <c r="AT286" s="183" t="s">
        <v>194</v>
      </c>
      <c r="AU286" s="183" t="s">
        <v>82</v>
      </c>
      <c r="AV286" s="13" t="s">
        <v>80</v>
      </c>
      <c r="AW286" s="13" t="s">
        <v>30</v>
      </c>
      <c r="AX286" s="13" t="s">
        <v>73</v>
      </c>
      <c r="AY286" s="183" t="s">
        <v>185</v>
      </c>
    </row>
    <row r="287" spans="1:65" s="14" customFormat="1" ht="11.25">
      <c r="B287" s="189"/>
      <c r="D287" s="182" t="s">
        <v>194</v>
      </c>
      <c r="E287" s="190" t="s">
        <v>1</v>
      </c>
      <c r="F287" s="191" t="s">
        <v>1640</v>
      </c>
      <c r="H287" s="192">
        <v>60</v>
      </c>
      <c r="I287" s="193"/>
      <c r="L287" s="189"/>
      <c r="M287" s="194"/>
      <c r="N287" s="195"/>
      <c r="O287" s="195"/>
      <c r="P287" s="195"/>
      <c r="Q287" s="195"/>
      <c r="R287" s="195"/>
      <c r="S287" s="195"/>
      <c r="T287" s="196"/>
      <c r="AT287" s="190" t="s">
        <v>194</v>
      </c>
      <c r="AU287" s="190" t="s">
        <v>82</v>
      </c>
      <c r="AV287" s="14" t="s">
        <v>82</v>
      </c>
      <c r="AW287" s="14" t="s">
        <v>30</v>
      </c>
      <c r="AX287" s="14" t="s">
        <v>80</v>
      </c>
      <c r="AY287" s="190" t="s">
        <v>185</v>
      </c>
    </row>
    <row r="288" spans="1:65" s="2" customFormat="1" ht="16.5" customHeight="1">
      <c r="A288" s="33"/>
      <c r="B288" s="167"/>
      <c r="C288" s="168" t="s">
        <v>500</v>
      </c>
      <c r="D288" s="168" t="s">
        <v>187</v>
      </c>
      <c r="E288" s="169" t="s">
        <v>1232</v>
      </c>
      <c r="F288" s="170" t="s">
        <v>1233</v>
      </c>
      <c r="G288" s="171" t="s">
        <v>220</v>
      </c>
      <c r="H288" s="172">
        <v>60</v>
      </c>
      <c r="I288" s="173"/>
      <c r="J288" s="174">
        <f>ROUND(I288*H288,2)</f>
        <v>0</v>
      </c>
      <c r="K288" s="170" t="s">
        <v>191</v>
      </c>
      <c r="L288" s="34"/>
      <c r="M288" s="175" t="s">
        <v>1</v>
      </c>
      <c r="N288" s="176" t="s">
        <v>38</v>
      </c>
      <c r="O288" s="59"/>
      <c r="P288" s="177">
        <f>O288*H288</f>
        <v>0</v>
      </c>
      <c r="Q288" s="177">
        <v>0</v>
      </c>
      <c r="R288" s="177">
        <f>Q288*H288</f>
        <v>0</v>
      </c>
      <c r="S288" s="177">
        <v>0</v>
      </c>
      <c r="T288" s="178">
        <f>S288*H288</f>
        <v>0</v>
      </c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R288" s="179" t="s">
        <v>192</v>
      </c>
      <c r="AT288" s="179" t="s">
        <v>187</v>
      </c>
      <c r="AU288" s="179" t="s">
        <v>82</v>
      </c>
      <c r="AY288" s="18" t="s">
        <v>185</v>
      </c>
      <c r="BE288" s="180">
        <f>IF(N288="základní",J288,0)</f>
        <v>0</v>
      </c>
      <c r="BF288" s="180">
        <f>IF(N288="snížená",J288,0)</f>
        <v>0</v>
      </c>
      <c r="BG288" s="180">
        <f>IF(N288="zákl. přenesená",J288,0)</f>
        <v>0</v>
      </c>
      <c r="BH288" s="180">
        <f>IF(N288="sníž. přenesená",J288,0)</f>
        <v>0</v>
      </c>
      <c r="BI288" s="180">
        <f>IF(N288="nulová",J288,0)</f>
        <v>0</v>
      </c>
      <c r="BJ288" s="18" t="s">
        <v>80</v>
      </c>
      <c r="BK288" s="180">
        <f>ROUND(I288*H288,2)</f>
        <v>0</v>
      </c>
      <c r="BL288" s="18" t="s">
        <v>192</v>
      </c>
      <c r="BM288" s="179" t="s">
        <v>1641</v>
      </c>
    </row>
    <row r="289" spans="1:65" s="13" customFormat="1" ht="11.25">
      <c r="B289" s="181"/>
      <c r="D289" s="182" t="s">
        <v>194</v>
      </c>
      <c r="E289" s="183" t="s">
        <v>1</v>
      </c>
      <c r="F289" s="184" t="s">
        <v>1245</v>
      </c>
      <c r="H289" s="183" t="s">
        <v>1</v>
      </c>
      <c r="I289" s="185"/>
      <c r="L289" s="181"/>
      <c r="M289" s="186"/>
      <c r="N289" s="187"/>
      <c r="O289" s="187"/>
      <c r="P289" s="187"/>
      <c r="Q289" s="187"/>
      <c r="R289" s="187"/>
      <c r="S289" s="187"/>
      <c r="T289" s="188"/>
      <c r="AT289" s="183" t="s">
        <v>194</v>
      </c>
      <c r="AU289" s="183" t="s">
        <v>82</v>
      </c>
      <c r="AV289" s="13" t="s">
        <v>80</v>
      </c>
      <c r="AW289" s="13" t="s">
        <v>30</v>
      </c>
      <c r="AX289" s="13" t="s">
        <v>73</v>
      </c>
      <c r="AY289" s="183" t="s">
        <v>185</v>
      </c>
    </row>
    <row r="290" spans="1:65" s="14" customFormat="1" ht="11.25">
      <c r="B290" s="189"/>
      <c r="D290" s="182" t="s">
        <v>194</v>
      </c>
      <c r="E290" s="190" t="s">
        <v>1</v>
      </c>
      <c r="F290" s="191" t="s">
        <v>1640</v>
      </c>
      <c r="H290" s="192">
        <v>60</v>
      </c>
      <c r="I290" s="193"/>
      <c r="L290" s="189"/>
      <c r="M290" s="194"/>
      <c r="N290" s="195"/>
      <c r="O290" s="195"/>
      <c r="P290" s="195"/>
      <c r="Q290" s="195"/>
      <c r="R290" s="195"/>
      <c r="S290" s="195"/>
      <c r="T290" s="196"/>
      <c r="AT290" s="190" t="s">
        <v>194</v>
      </c>
      <c r="AU290" s="190" t="s">
        <v>82</v>
      </c>
      <c r="AV290" s="14" t="s">
        <v>82</v>
      </c>
      <c r="AW290" s="14" t="s">
        <v>30</v>
      </c>
      <c r="AX290" s="14" t="s">
        <v>80</v>
      </c>
      <c r="AY290" s="190" t="s">
        <v>185</v>
      </c>
    </row>
    <row r="291" spans="1:65" s="12" customFormat="1" ht="22.9" customHeight="1">
      <c r="B291" s="154"/>
      <c r="D291" s="155" t="s">
        <v>72</v>
      </c>
      <c r="E291" s="165" t="s">
        <v>758</v>
      </c>
      <c r="F291" s="165" t="s">
        <v>1256</v>
      </c>
      <c r="I291" s="157"/>
      <c r="J291" s="166">
        <f>BK291</f>
        <v>0</v>
      </c>
      <c r="L291" s="154"/>
      <c r="M291" s="159"/>
      <c r="N291" s="160"/>
      <c r="O291" s="160"/>
      <c r="P291" s="161">
        <f>SUM(P292:P293)</f>
        <v>0</v>
      </c>
      <c r="Q291" s="160"/>
      <c r="R291" s="161">
        <f>SUM(R292:R293)</f>
        <v>0</v>
      </c>
      <c r="S291" s="160"/>
      <c r="T291" s="162">
        <f>SUM(T292:T293)</f>
        <v>0</v>
      </c>
      <c r="AR291" s="155" t="s">
        <v>80</v>
      </c>
      <c r="AT291" s="163" t="s">
        <v>72</v>
      </c>
      <c r="AU291" s="163" t="s">
        <v>80</v>
      </c>
      <c r="AY291" s="155" t="s">
        <v>185</v>
      </c>
      <c r="BK291" s="164">
        <f>SUM(BK292:BK293)</f>
        <v>0</v>
      </c>
    </row>
    <row r="292" spans="1:65" s="2" customFormat="1" ht="21.75" customHeight="1">
      <c r="A292" s="33"/>
      <c r="B292" s="167"/>
      <c r="C292" s="168" t="s">
        <v>505</v>
      </c>
      <c r="D292" s="168" t="s">
        <v>187</v>
      </c>
      <c r="E292" s="169" t="s">
        <v>1258</v>
      </c>
      <c r="F292" s="170" t="s">
        <v>1259</v>
      </c>
      <c r="G292" s="171" t="s">
        <v>428</v>
      </c>
      <c r="H292" s="172">
        <v>1.899</v>
      </c>
      <c r="I292" s="173"/>
      <c r="J292" s="174">
        <f>ROUND(I292*H292,2)</f>
        <v>0</v>
      </c>
      <c r="K292" s="170" t="s">
        <v>191</v>
      </c>
      <c r="L292" s="34"/>
      <c r="M292" s="175" t="s">
        <v>1</v>
      </c>
      <c r="N292" s="176" t="s">
        <v>38</v>
      </c>
      <c r="O292" s="59"/>
      <c r="P292" s="177">
        <f>O292*H292</f>
        <v>0</v>
      </c>
      <c r="Q292" s="177">
        <v>0</v>
      </c>
      <c r="R292" s="177">
        <f>Q292*H292</f>
        <v>0</v>
      </c>
      <c r="S292" s="177">
        <v>0</v>
      </c>
      <c r="T292" s="178">
        <f>S292*H292</f>
        <v>0</v>
      </c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R292" s="179" t="s">
        <v>192</v>
      </c>
      <c r="AT292" s="179" t="s">
        <v>187</v>
      </c>
      <c r="AU292" s="179" t="s">
        <v>82</v>
      </c>
      <c r="AY292" s="18" t="s">
        <v>185</v>
      </c>
      <c r="BE292" s="180">
        <f>IF(N292="základní",J292,0)</f>
        <v>0</v>
      </c>
      <c r="BF292" s="180">
        <f>IF(N292="snížená",J292,0)</f>
        <v>0</v>
      </c>
      <c r="BG292" s="180">
        <f>IF(N292="zákl. přenesená",J292,0)</f>
        <v>0</v>
      </c>
      <c r="BH292" s="180">
        <f>IF(N292="sníž. přenesená",J292,0)</f>
        <v>0</v>
      </c>
      <c r="BI292" s="180">
        <f>IF(N292="nulová",J292,0)</f>
        <v>0</v>
      </c>
      <c r="BJ292" s="18" t="s">
        <v>80</v>
      </c>
      <c r="BK292" s="180">
        <f>ROUND(I292*H292,2)</f>
        <v>0</v>
      </c>
      <c r="BL292" s="18" t="s">
        <v>192</v>
      </c>
      <c r="BM292" s="179" t="s">
        <v>1642</v>
      </c>
    </row>
    <row r="293" spans="1:65" s="14" customFormat="1" ht="11.25">
      <c r="B293" s="189"/>
      <c r="D293" s="182" t="s">
        <v>194</v>
      </c>
      <c r="E293" s="190" t="s">
        <v>1</v>
      </c>
      <c r="F293" s="191" t="s">
        <v>1643</v>
      </c>
      <c r="H293" s="192">
        <v>1.899</v>
      </c>
      <c r="I293" s="193"/>
      <c r="L293" s="189"/>
      <c r="M293" s="194"/>
      <c r="N293" s="195"/>
      <c r="O293" s="195"/>
      <c r="P293" s="195"/>
      <c r="Q293" s="195"/>
      <c r="R293" s="195"/>
      <c r="S293" s="195"/>
      <c r="T293" s="196"/>
      <c r="AT293" s="190" t="s">
        <v>194</v>
      </c>
      <c r="AU293" s="190" t="s">
        <v>82</v>
      </c>
      <c r="AV293" s="14" t="s">
        <v>82</v>
      </c>
      <c r="AW293" s="14" t="s">
        <v>30</v>
      </c>
      <c r="AX293" s="14" t="s">
        <v>80</v>
      </c>
      <c r="AY293" s="190" t="s">
        <v>185</v>
      </c>
    </row>
    <row r="294" spans="1:65" s="12" customFormat="1" ht="22.9" customHeight="1">
      <c r="B294" s="154"/>
      <c r="D294" s="155" t="s">
        <v>72</v>
      </c>
      <c r="E294" s="165" t="s">
        <v>1262</v>
      </c>
      <c r="F294" s="165" t="s">
        <v>1263</v>
      </c>
      <c r="I294" s="157"/>
      <c r="J294" s="166">
        <f>BK294</f>
        <v>0</v>
      </c>
      <c r="L294" s="154"/>
      <c r="M294" s="159"/>
      <c r="N294" s="160"/>
      <c r="O294" s="160"/>
      <c r="P294" s="161">
        <f>SUM(P295:P302)</f>
        <v>0</v>
      </c>
      <c r="Q294" s="160"/>
      <c r="R294" s="161">
        <f>SUM(R295:R302)</f>
        <v>0</v>
      </c>
      <c r="S294" s="160"/>
      <c r="T294" s="162">
        <f>SUM(T295:T302)</f>
        <v>0</v>
      </c>
      <c r="AR294" s="155" t="s">
        <v>80</v>
      </c>
      <c r="AT294" s="163" t="s">
        <v>72</v>
      </c>
      <c r="AU294" s="163" t="s">
        <v>80</v>
      </c>
      <c r="AY294" s="155" t="s">
        <v>185</v>
      </c>
      <c r="BK294" s="164">
        <f>SUM(BK295:BK302)</f>
        <v>0</v>
      </c>
    </row>
    <row r="295" spans="1:65" s="2" customFormat="1" ht="16.5" customHeight="1">
      <c r="A295" s="33"/>
      <c r="B295" s="167"/>
      <c r="C295" s="168" t="s">
        <v>511</v>
      </c>
      <c r="D295" s="168" t="s">
        <v>187</v>
      </c>
      <c r="E295" s="169" t="s">
        <v>1265</v>
      </c>
      <c r="F295" s="170" t="s">
        <v>1266</v>
      </c>
      <c r="G295" s="171" t="s">
        <v>428</v>
      </c>
      <c r="H295" s="172">
        <v>5.94</v>
      </c>
      <c r="I295" s="173"/>
      <c r="J295" s="174">
        <f>ROUND(I295*H295,2)</f>
        <v>0</v>
      </c>
      <c r="K295" s="170" t="s">
        <v>191</v>
      </c>
      <c r="L295" s="34"/>
      <c r="M295" s="175" t="s">
        <v>1</v>
      </c>
      <c r="N295" s="176" t="s">
        <v>38</v>
      </c>
      <c r="O295" s="59"/>
      <c r="P295" s="177">
        <f>O295*H295</f>
        <v>0</v>
      </c>
      <c r="Q295" s="177">
        <v>0</v>
      </c>
      <c r="R295" s="177">
        <f>Q295*H295</f>
        <v>0</v>
      </c>
      <c r="S295" s="177">
        <v>0</v>
      </c>
      <c r="T295" s="178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79" t="s">
        <v>192</v>
      </c>
      <c r="AT295" s="179" t="s">
        <v>187</v>
      </c>
      <c r="AU295" s="179" t="s">
        <v>82</v>
      </c>
      <c r="AY295" s="18" t="s">
        <v>185</v>
      </c>
      <c r="BE295" s="180">
        <f>IF(N295="základní",J295,0)</f>
        <v>0</v>
      </c>
      <c r="BF295" s="180">
        <f>IF(N295="snížená",J295,0)</f>
        <v>0</v>
      </c>
      <c r="BG295" s="180">
        <f>IF(N295="zákl. přenesená",J295,0)</f>
        <v>0</v>
      </c>
      <c r="BH295" s="180">
        <f>IF(N295="sníž. přenesená",J295,0)</f>
        <v>0</v>
      </c>
      <c r="BI295" s="180">
        <f>IF(N295="nulová",J295,0)</f>
        <v>0</v>
      </c>
      <c r="BJ295" s="18" t="s">
        <v>80</v>
      </c>
      <c r="BK295" s="180">
        <f>ROUND(I295*H295,2)</f>
        <v>0</v>
      </c>
      <c r="BL295" s="18" t="s">
        <v>192</v>
      </c>
      <c r="BM295" s="179" t="s">
        <v>1267</v>
      </c>
    </row>
    <row r="296" spans="1:65" s="14" customFormat="1" ht="11.25">
      <c r="B296" s="189"/>
      <c r="D296" s="182" t="s">
        <v>194</v>
      </c>
      <c r="E296" s="190" t="s">
        <v>1</v>
      </c>
      <c r="F296" s="191" t="s">
        <v>1644</v>
      </c>
      <c r="H296" s="192">
        <v>5.94</v>
      </c>
      <c r="I296" s="193"/>
      <c r="L296" s="189"/>
      <c r="M296" s="194"/>
      <c r="N296" s="195"/>
      <c r="O296" s="195"/>
      <c r="P296" s="195"/>
      <c r="Q296" s="195"/>
      <c r="R296" s="195"/>
      <c r="S296" s="195"/>
      <c r="T296" s="196"/>
      <c r="AT296" s="190" t="s">
        <v>194</v>
      </c>
      <c r="AU296" s="190" t="s">
        <v>82</v>
      </c>
      <c r="AV296" s="14" t="s">
        <v>82</v>
      </c>
      <c r="AW296" s="14" t="s">
        <v>30</v>
      </c>
      <c r="AX296" s="14" t="s">
        <v>80</v>
      </c>
      <c r="AY296" s="190" t="s">
        <v>185</v>
      </c>
    </row>
    <row r="297" spans="1:65" s="2" customFormat="1" ht="21.75" customHeight="1">
      <c r="A297" s="33"/>
      <c r="B297" s="167"/>
      <c r="C297" s="168" t="s">
        <v>517</v>
      </c>
      <c r="D297" s="168" t="s">
        <v>187</v>
      </c>
      <c r="E297" s="169" t="s">
        <v>1270</v>
      </c>
      <c r="F297" s="170" t="s">
        <v>1271</v>
      </c>
      <c r="G297" s="171" t="s">
        <v>428</v>
      </c>
      <c r="H297" s="172">
        <v>243.54</v>
      </c>
      <c r="I297" s="173"/>
      <c r="J297" s="174">
        <f>ROUND(I297*H297,2)</f>
        <v>0</v>
      </c>
      <c r="K297" s="170" t="s">
        <v>191</v>
      </c>
      <c r="L297" s="34"/>
      <c r="M297" s="175" t="s">
        <v>1</v>
      </c>
      <c r="N297" s="176" t="s">
        <v>38</v>
      </c>
      <c r="O297" s="59"/>
      <c r="P297" s="177">
        <f>O297*H297</f>
        <v>0</v>
      </c>
      <c r="Q297" s="177">
        <v>0</v>
      </c>
      <c r="R297" s="177">
        <f>Q297*H297</f>
        <v>0</v>
      </c>
      <c r="S297" s="177">
        <v>0</v>
      </c>
      <c r="T297" s="178">
        <f>S297*H297</f>
        <v>0</v>
      </c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R297" s="179" t="s">
        <v>192</v>
      </c>
      <c r="AT297" s="179" t="s">
        <v>187</v>
      </c>
      <c r="AU297" s="179" t="s">
        <v>82</v>
      </c>
      <c r="AY297" s="18" t="s">
        <v>185</v>
      </c>
      <c r="BE297" s="180">
        <f>IF(N297="základní",J297,0)</f>
        <v>0</v>
      </c>
      <c r="BF297" s="180">
        <f>IF(N297="snížená",J297,0)</f>
        <v>0</v>
      </c>
      <c r="BG297" s="180">
        <f>IF(N297="zákl. přenesená",J297,0)</f>
        <v>0</v>
      </c>
      <c r="BH297" s="180">
        <f>IF(N297="sníž. přenesená",J297,0)</f>
        <v>0</v>
      </c>
      <c r="BI297" s="180">
        <f>IF(N297="nulová",J297,0)</f>
        <v>0</v>
      </c>
      <c r="BJ297" s="18" t="s">
        <v>80</v>
      </c>
      <c r="BK297" s="180">
        <f>ROUND(I297*H297,2)</f>
        <v>0</v>
      </c>
      <c r="BL297" s="18" t="s">
        <v>192</v>
      </c>
      <c r="BM297" s="179" t="s">
        <v>1272</v>
      </c>
    </row>
    <row r="298" spans="1:65" s="14" customFormat="1" ht="11.25">
      <c r="B298" s="189"/>
      <c r="D298" s="182" t="s">
        <v>194</v>
      </c>
      <c r="E298" s="190" t="s">
        <v>1</v>
      </c>
      <c r="F298" s="191" t="s">
        <v>1645</v>
      </c>
      <c r="H298" s="192">
        <v>243.54</v>
      </c>
      <c r="I298" s="193"/>
      <c r="L298" s="189"/>
      <c r="M298" s="194"/>
      <c r="N298" s="195"/>
      <c r="O298" s="195"/>
      <c r="P298" s="195"/>
      <c r="Q298" s="195"/>
      <c r="R298" s="195"/>
      <c r="S298" s="195"/>
      <c r="T298" s="196"/>
      <c r="AT298" s="190" t="s">
        <v>194</v>
      </c>
      <c r="AU298" s="190" t="s">
        <v>82</v>
      </c>
      <c r="AV298" s="14" t="s">
        <v>82</v>
      </c>
      <c r="AW298" s="14" t="s">
        <v>30</v>
      </c>
      <c r="AX298" s="14" t="s">
        <v>80</v>
      </c>
      <c r="AY298" s="190" t="s">
        <v>185</v>
      </c>
    </row>
    <row r="299" spans="1:65" s="2" customFormat="1" ht="21.75" customHeight="1">
      <c r="A299" s="33"/>
      <c r="B299" s="167"/>
      <c r="C299" s="168" t="s">
        <v>521</v>
      </c>
      <c r="D299" s="168" t="s">
        <v>187</v>
      </c>
      <c r="E299" s="169" t="s">
        <v>1646</v>
      </c>
      <c r="F299" s="170" t="s">
        <v>1276</v>
      </c>
      <c r="G299" s="171" t="s">
        <v>428</v>
      </c>
      <c r="H299" s="172">
        <v>1.98</v>
      </c>
      <c r="I299" s="173"/>
      <c r="J299" s="174">
        <f>ROUND(I299*H299,2)</f>
        <v>0</v>
      </c>
      <c r="K299" s="170" t="s">
        <v>1</v>
      </c>
      <c r="L299" s="34"/>
      <c r="M299" s="175" t="s">
        <v>1</v>
      </c>
      <c r="N299" s="176" t="s">
        <v>38</v>
      </c>
      <c r="O299" s="59"/>
      <c r="P299" s="177">
        <f>O299*H299</f>
        <v>0</v>
      </c>
      <c r="Q299" s="177">
        <v>0</v>
      </c>
      <c r="R299" s="177">
        <f>Q299*H299</f>
        <v>0</v>
      </c>
      <c r="S299" s="177">
        <v>0</v>
      </c>
      <c r="T299" s="178">
        <f>S299*H299</f>
        <v>0</v>
      </c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R299" s="179" t="s">
        <v>192</v>
      </c>
      <c r="AT299" s="179" t="s">
        <v>187</v>
      </c>
      <c r="AU299" s="179" t="s">
        <v>82</v>
      </c>
      <c r="AY299" s="18" t="s">
        <v>185</v>
      </c>
      <c r="BE299" s="180">
        <f>IF(N299="základní",J299,0)</f>
        <v>0</v>
      </c>
      <c r="BF299" s="180">
        <f>IF(N299="snížená",J299,0)</f>
        <v>0</v>
      </c>
      <c r="BG299" s="180">
        <f>IF(N299="zákl. přenesená",J299,0)</f>
        <v>0</v>
      </c>
      <c r="BH299" s="180">
        <f>IF(N299="sníž. přenesená",J299,0)</f>
        <v>0</v>
      </c>
      <c r="BI299" s="180">
        <f>IF(N299="nulová",J299,0)</f>
        <v>0</v>
      </c>
      <c r="BJ299" s="18" t="s">
        <v>80</v>
      </c>
      <c r="BK299" s="180">
        <f>ROUND(I299*H299,2)</f>
        <v>0</v>
      </c>
      <c r="BL299" s="18" t="s">
        <v>192</v>
      </c>
      <c r="BM299" s="179" t="s">
        <v>1647</v>
      </c>
    </row>
    <row r="300" spans="1:65" s="14" customFormat="1" ht="11.25">
      <c r="B300" s="189"/>
      <c r="D300" s="182" t="s">
        <v>194</v>
      </c>
      <c r="E300" s="190" t="s">
        <v>1</v>
      </c>
      <c r="F300" s="191" t="s">
        <v>1648</v>
      </c>
      <c r="H300" s="192">
        <v>1.98</v>
      </c>
      <c r="I300" s="193"/>
      <c r="L300" s="189"/>
      <c r="M300" s="194"/>
      <c r="N300" s="195"/>
      <c r="O300" s="195"/>
      <c r="P300" s="195"/>
      <c r="Q300" s="195"/>
      <c r="R300" s="195"/>
      <c r="S300" s="195"/>
      <c r="T300" s="196"/>
      <c r="AT300" s="190" t="s">
        <v>194</v>
      </c>
      <c r="AU300" s="190" t="s">
        <v>82</v>
      </c>
      <c r="AV300" s="14" t="s">
        <v>82</v>
      </c>
      <c r="AW300" s="14" t="s">
        <v>30</v>
      </c>
      <c r="AX300" s="14" t="s">
        <v>80</v>
      </c>
      <c r="AY300" s="190" t="s">
        <v>185</v>
      </c>
    </row>
    <row r="301" spans="1:65" s="2" customFormat="1" ht="21.75" customHeight="1">
      <c r="A301" s="33"/>
      <c r="B301" s="167"/>
      <c r="C301" s="168" t="s">
        <v>527</v>
      </c>
      <c r="D301" s="168" t="s">
        <v>187</v>
      </c>
      <c r="E301" s="169" t="s">
        <v>1649</v>
      </c>
      <c r="F301" s="170" t="s">
        <v>1281</v>
      </c>
      <c r="G301" s="171" t="s">
        <v>428</v>
      </c>
      <c r="H301" s="172">
        <v>3.96</v>
      </c>
      <c r="I301" s="173"/>
      <c r="J301" s="174">
        <f>ROUND(I301*H301,2)</f>
        <v>0</v>
      </c>
      <c r="K301" s="170" t="s">
        <v>1</v>
      </c>
      <c r="L301" s="34"/>
      <c r="M301" s="175" t="s">
        <v>1</v>
      </c>
      <c r="N301" s="176" t="s">
        <v>38</v>
      </c>
      <c r="O301" s="59"/>
      <c r="P301" s="177">
        <f>O301*H301</f>
        <v>0</v>
      </c>
      <c r="Q301" s="177">
        <v>0</v>
      </c>
      <c r="R301" s="177">
        <f>Q301*H301</f>
        <v>0</v>
      </c>
      <c r="S301" s="177">
        <v>0</v>
      </c>
      <c r="T301" s="178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79" t="s">
        <v>192</v>
      </c>
      <c r="AT301" s="179" t="s">
        <v>187</v>
      </c>
      <c r="AU301" s="179" t="s">
        <v>82</v>
      </c>
      <c r="AY301" s="18" t="s">
        <v>185</v>
      </c>
      <c r="BE301" s="180">
        <f>IF(N301="základní",J301,0)</f>
        <v>0</v>
      </c>
      <c r="BF301" s="180">
        <f>IF(N301="snížená",J301,0)</f>
        <v>0</v>
      </c>
      <c r="BG301" s="180">
        <f>IF(N301="zákl. přenesená",J301,0)</f>
        <v>0</v>
      </c>
      <c r="BH301" s="180">
        <f>IF(N301="sníž. přenesená",J301,0)</f>
        <v>0</v>
      </c>
      <c r="BI301" s="180">
        <f>IF(N301="nulová",J301,0)</f>
        <v>0</v>
      </c>
      <c r="BJ301" s="18" t="s">
        <v>80</v>
      </c>
      <c r="BK301" s="180">
        <f>ROUND(I301*H301,2)</f>
        <v>0</v>
      </c>
      <c r="BL301" s="18" t="s">
        <v>192</v>
      </c>
      <c r="BM301" s="179" t="s">
        <v>1650</v>
      </c>
    </row>
    <row r="302" spans="1:65" s="14" customFormat="1" ht="11.25">
      <c r="B302" s="189"/>
      <c r="D302" s="182" t="s">
        <v>194</v>
      </c>
      <c r="E302" s="190" t="s">
        <v>1</v>
      </c>
      <c r="F302" s="191" t="s">
        <v>1651</v>
      </c>
      <c r="H302" s="192">
        <v>3.96</v>
      </c>
      <c r="I302" s="193"/>
      <c r="L302" s="189"/>
      <c r="M302" s="194"/>
      <c r="N302" s="195"/>
      <c r="O302" s="195"/>
      <c r="P302" s="195"/>
      <c r="Q302" s="195"/>
      <c r="R302" s="195"/>
      <c r="S302" s="195"/>
      <c r="T302" s="196"/>
      <c r="AT302" s="190" t="s">
        <v>194</v>
      </c>
      <c r="AU302" s="190" t="s">
        <v>82</v>
      </c>
      <c r="AV302" s="14" t="s">
        <v>82</v>
      </c>
      <c r="AW302" s="14" t="s">
        <v>30</v>
      </c>
      <c r="AX302" s="14" t="s">
        <v>80</v>
      </c>
      <c r="AY302" s="190" t="s">
        <v>185</v>
      </c>
    </row>
    <row r="303" spans="1:65" s="12" customFormat="1" ht="22.9" customHeight="1">
      <c r="B303" s="154"/>
      <c r="D303" s="155" t="s">
        <v>72</v>
      </c>
      <c r="E303" s="165" t="s">
        <v>1284</v>
      </c>
      <c r="F303" s="165" t="s">
        <v>1256</v>
      </c>
      <c r="I303" s="157"/>
      <c r="J303" s="166">
        <f>BK303</f>
        <v>0</v>
      </c>
      <c r="L303" s="154"/>
      <c r="M303" s="159"/>
      <c r="N303" s="160"/>
      <c r="O303" s="160"/>
      <c r="P303" s="161">
        <f>SUM(P304:P305)</f>
        <v>0</v>
      </c>
      <c r="Q303" s="160"/>
      <c r="R303" s="161">
        <f>SUM(R304:R305)</f>
        <v>0</v>
      </c>
      <c r="S303" s="160"/>
      <c r="T303" s="162">
        <f>SUM(T304:T305)</f>
        <v>0</v>
      </c>
      <c r="AR303" s="155" t="s">
        <v>80</v>
      </c>
      <c r="AT303" s="163" t="s">
        <v>72</v>
      </c>
      <c r="AU303" s="163" t="s">
        <v>80</v>
      </c>
      <c r="AY303" s="155" t="s">
        <v>185</v>
      </c>
      <c r="BK303" s="164">
        <f>SUM(BK304:BK305)</f>
        <v>0</v>
      </c>
    </row>
    <row r="304" spans="1:65" s="2" customFormat="1" ht="21.75" customHeight="1">
      <c r="A304" s="33"/>
      <c r="B304" s="167"/>
      <c r="C304" s="168" t="s">
        <v>532</v>
      </c>
      <c r="D304" s="168" t="s">
        <v>187</v>
      </c>
      <c r="E304" s="169" t="s">
        <v>1286</v>
      </c>
      <c r="F304" s="170" t="s">
        <v>1287</v>
      </c>
      <c r="G304" s="171" t="s">
        <v>428</v>
      </c>
      <c r="H304" s="172">
        <v>7.9340000000000002</v>
      </c>
      <c r="I304" s="173"/>
      <c r="J304" s="174">
        <f>ROUND(I304*H304,2)</f>
        <v>0</v>
      </c>
      <c r="K304" s="170" t="s">
        <v>191</v>
      </c>
      <c r="L304" s="34"/>
      <c r="M304" s="175" t="s">
        <v>1</v>
      </c>
      <c r="N304" s="176" t="s">
        <v>38</v>
      </c>
      <c r="O304" s="59"/>
      <c r="P304" s="177">
        <f>O304*H304</f>
        <v>0</v>
      </c>
      <c r="Q304" s="177">
        <v>0</v>
      </c>
      <c r="R304" s="177">
        <f>Q304*H304</f>
        <v>0</v>
      </c>
      <c r="S304" s="177">
        <v>0</v>
      </c>
      <c r="T304" s="178">
        <f>S304*H304</f>
        <v>0</v>
      </c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R304" s="179" t="s">
        <v>192</v>
      </c>
      <c r="AT304" s="179" t="s">
        <v>187</v>
      </c>
      <c r="AU304" s="179" t="s">
        <v>82</v>
      </c>
      <c r="AY304" s="18" t="s">
        <v>185</v>
      </c>
      <c r="BE304" s="180">
        <f>IF(N304="základní",J304,0)</f>
        <v>0</v>
      </c>
      <c r="BF304" s="180">
        <f>IF(N304="snížená",J304,0)</f>
        <v>0</v>
      </c>
      <c r="BG304" s="180">
        <f>IF(N304="zákl. přenesená",J304,0)</f>
        <v>0</v>
      </c>
      <c r="BH304" s="180">
        <f>IF(N304="sníž. přenesená",J304,0)</f>
        <v>0</v>
      </c>
      <c r="BI304" s="180">
        <f>IF(N304="nulová",J304,0)</f>
        <v>0</v>
      </c>
      <c r="BJ304" s="18" t="s">
        <v>80</v>
      </c>
      <c r="BK304" s="180">
        <f>ROUND(I304*H304,2)</f>
        <v>0</v>
      </c>
      <c r="BL304" s="18" t="s">
        <v>192</v>
      </c>
      <c r="BM304" s="179" t="s">
        <v>1288</v>
      </c>
    </row>
    <row r="305" spans="1:51" s="14" customFormat="1" ht="11.25">
      <c r="B305" s="189"/>
      <c r="D305" s="182" t="s">
        <v>194</v>
      </c>
      <c r="E305" s="190" t="s">
        <v>1</v>
      </c>
      <c r="F305" s="191" t="s">
        <v>1652</v>
      </c>
      <c r="H305" s="192">
        <v>7.9340000000000002</v>
      </c>
      <c r="I305" s="193"/>
      <c r="L305" s="189"/>
      <c r="M305" s="228"/>
      <c r="N305" s="229"/>
      <c r="O305" s="229"/>
      <c r="P305" s="229"/>
      <c r="Q305" s="229"/>
      <c r="R305" s="229"/>
      <c r="S305" s="229"/>
      <c r="T305" s="230"/>
      <c r="AT305" s="190" t="s">
        <v>194</v>
      </c>
      <c r="AU305" s="190" t="s">
        <v>82</v>
      </c>
      <c r="AV305" s="14" t="s">
        <v>82</v>
      </c>
      <c r="AW305" s="14" t="s">
        <v>30</v>
      </c>
      <c r="AX305" s="14" t="s">
        <v>80</v>
      </c>
      <c r="AY305" s="190" t="s">
        <v>185</v>
      </c>
    </row>
    <row r="306" spans="1:51" s="2" customFormat="1" ht="6.95" customHeight="1">
      <c r="A306" s="33"/>
      <c r="B306" s="48"/>
      <c r="C306" s="49"/>
      <c r="D306" s="49"/>
      <c r="E306" s="49"/>
      <c r="F306" s="49"/>
      <c r="G306" s="49"/>
      <c r="H306" s="49"/>
      <c r="I306" s="127"/>
      <c r="J306" s="49"/>
      <c r="K306" s="49"/>
      <c r="L306" s="34"/>
      <c r="M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</row>
  </sheetData>
  <autoFilter ref="C124:K305" xr:uid="{00000000-0009-0000-0000-000005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71"/>
  <sheetViews>
    <sheetView showGridLines="0" workbookViewId="0">
      <selection activeCell="J12" sqref="J12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9" width="20.1640625" style="99" customWidth="1"/>
    <col min="10" max="11" width="20.16406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I2" s="99"/>
      <c r="L2" s="281" t="s">
        <v>5</v>
      </c>
      <c r="M2" s="266"/>
      <c r="N2" s="266"/>
      <c r="O2" s="266"/>
      <c r="P2" s="266"/>
      <c r="Q2" s="266"/>
      <c r="R2" s="266"/>
      <c r="S2" s="266"/>
      <c r="T2" s="266"/>
      <c r="U2" s="266"/>
      <c r="V2" s="266"/>
      <c r="AT2" s="18" t="s">
        <v>99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101"/>
      <c r="J3" s="20"/>
      <c r="K3" s="20"/>
      <c r="L3" s="21"/>
      <c r="AT3" s="18" t="s">
        <v>82</v>
      </c>
    </row>
    <row r="4" spans="1:46" s="1" customFormat="1" ht="24.95" customHeight="1">
      <c r="B4" s="21"/>
      <c r="D4" s="22" t="s">
        <v>105</v>
      </c>
      <c r="I4" s="99"/>
      <c r="L4" s="21"/>
      <c r="M4" s="102" t="s">
        <v>10</v>
      </c>
      <c r="AT4" s="18" t="s">
        <v>3</v>
      </c>
    </row>
    <row r="5" spans="1:46" s="1" customFormat="1" ht="6.95" customHeight="1">
      <c r="B5" s="21"/>
      <c r="I5" s="99"/>
      <c r="L5" s="21"/>
    </row>
    <row r="6" spans="1:46" s="1" customFormat="1" ht="12" customHeight="1">
      <c r="B6" s="21"/>
      <c r="D6" s="28" t="s">
        <v>16</v>
      </c>
      <c r="I6" s="99"/>
      <c r="L6" s="21"/>
    </row>
    <row r="7" spans="1:46" s="1" customFormat="1" ht="23.25" customHeight="1">
      <c r="B7" s="21"/>
      <c r="E7" s="282" t="str">
        <f>'Rekapitulace stavby'!K6</f>
        <v>Obec Široký Důl - Výměna vodovodního řadu od VŠ Střítež - 02 Zásobní řady</v>
      </c>
      <c r="F7" s="283"/>
      <c r="G7" s="283"/>
      <c r="H7" s="283"/>
      <c r="I7" s="99"/>
      <c r="L7" s="21"/>
    </row>
    <row r="8" spans="1:46" s="2" customFormat="1" ht="12" customHeight="1">
      <c r="A8" s="33"/>
      <c r="B8" s="34"/>
      <c r="C8" s="33"/>
      <c r="D8" s="28" t="s">
        <v>114</v>
      </c>
      <c r="E8" s="33"/>
      <c r="F8" s="33"/>
      <c r="G8" s="33"/>
      <c r="H8" s="33"/>
      <c r="I8" s="103"/>
      <c r="J8" s="33"/>
      <c r="K8" s="33"/>
      <c r="L8" s="4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39" t="s">
        <v>1653</v>
      </c>
      <c r="F9" s="284"/>
      <c r="G9" s="284"/>
      <c r="H9" s="284"/>
      <c r="I9" s="103"/>
      <c r="J9" s="33"/>
      <c r="K9" s="33"/>
      <c r="L9" s="4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>
      <c r="A10" s="33"/>
      <c r="B10" s="34"/>
      <c r="C10" s="33"/>
      <c r="D10" s="33"/>
      <c r="E10" s="33"/>
      <c r="F10" s="33"/>
      <c r="G10" s="33"/>
      <c r="H10" s="33"/>
      <c r="I10" s="103"/>
      <c r="J10" s="33"/>
      <c r="K10" s="33"/>
      <c r="L10" s="4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8" t="s">
        <v>18</v>
      </c>
      <c r="E11" s="33"/>
      <c r="F11" s="26" t="s">
        <v>1</v>
      </c>
      <c r="G11" s="33"/>
      <c r="H11" s="33"/>
      <c r="I11" s="104" t="s">
        <v>19</v>
      </c>
      <c r="J11" s="26" t="s">
        <v>1</v>
      </c>
      <c r="K11" s="33"/>
      <c r="L11" s="4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8" t="s">
        <v>20</v>
      </c>
      <c r="E12" s="33"/>
      <c r="F12" s="26" t="s">
        <v>21</v>
      </c>
      <c r="G12" s="33"/>
      <c r="H12" s="33"/>
      <c r="I12" s="104" t="s">
        <v>22</v>
      </c>
      <c r="J12" s="56"/>
      <c r="K12" s="33"/>
      <c r="L12" s="4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103"/>
      <c r="J13" s="33"/>
      <c r="K13" s="33"/>
      <c r="L13" s="4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8" t="s">
        <v>23</v>
      </c>
      <c r="E14" s="33"/>
      <c r="F14" s="33"/>
      <c r="G14" s="33"/>
      <c r="H14" s="33"/>
      <c r="I14" s="104" t="s">
        <v>24</v>
      </c>
      <c r="J14" s="26" t="str">
        <f>IF('Rekapitulace stavby'!AN10="","",'Rekapitulace stavby'!AN10)</f>
        <v/>
      </c>
      <c r="K14" s="33"/>
      <c r="L14" s="4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6" t="str">
        <f>IF('Rekapitulace stavby'!E11="","",'Rekapitulace stavby'!E11)</f>
        <v xml:space="preserve"> </v>
      </c>
      <c r="F15" s="33"/>
      <c r="G15" s="33"/>
      <c r="H15" s="33"/>
      <c r="I15" s="104" t="s">
        <v>26</v>
      </c>
      <c r="J15" s="26" t="str">
        <f>IF('Rekapitulace stavby'!AN11="","",'Rekapitulace stavby'!AN11)</f>
        <v/>
      </c>
      <c r="K15" s="33"/>
      <c r="L15" s="4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103"/>
      <c r="J16" s="33"/>
      <c r="K16" s="33"/>
      <c r="L16" s="4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8" t="s">
        <v>27</v>
      </c>
      <c r="E17" s="33"/>
      <c r="F17" s="33"/>
      <c r="G17" s="33"/>
      <c r="H17" s="33"/>
      <c r="I17" s="104" t="s">
        <v>24</v>
      </c>
      <c r="J17" s="29" t="str">
        <f>'Rekapitulace stavby'!AN13</f>
        <v>Vyplň údaj</v>
      </c>
      <c r="K17" s="33"/>
      <c r="L17" s="4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85" t="str">
        <f>'Rekapitulace stavby'!E14</f>
        <v>Vyplň údaj</v>
      </c>
      <c r="F18" s="265"/>
      <c r="G18" s="265"/>
      <c r="H18" s="265"/>
      <c r="I18" s="104" t="s">
        <v>26</v>
      </c>
      <c r="J18" s="29" t="str">
        <f>'Rekapitulace stavby'!AN14</f>
        <v>Vyplň údaj</v>
      </c>
      <c r="K18" s="33"/>
      <c r="L18" s="4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103"/>
      <c r="J19" s="33"/>
      <c r="K19" s="33"/>
      <c r="L19" s="4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8" t="s">
        <v>29</v>
      </c>
      <c r="E20" s="33"/>
      <c r="F20" s="33"/>
      <c r="G20" s="33"/>
      <c r="H20" s="33"/>
      <c r="I20" s="104" t="s">
        <v>24</v>
      </c>
      <c r="J20" s="26" t="str">
        <f>IF('Rekapitulace stavby'!AN16="","",'Rekapitulace stavby'!AN16)</f>
        <v/>
      </c>
      <c r="K20" s="33"/>
      <c r="L20" s="4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6" t="str">
        <f>IF('Rekapitulace stavby'!E17="","",'Rekapitulace stavby'!E17)</f>
        <v xml:space="preserve"> </v>
      </c>
      <c r="F21" s="33"/>
      <c r="G21" s="33"/>
      <c r="H21" s="33"/>
      <c r="I21" s="104" t="s">
        <v>26</v>
      </c>
      <c r="J21" s="26" t="str">
        <f>IF('Rekapitulace stavby'!AN17="","",'Rekapitulace stavby'!AN17)</f>
        <v/>
      </c>
      <c r="K21" s="33"/>
      <c r="L21" s="4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103"/>
      <c r="J22" s="33"/>
      <c r="K22" s="33"/>
      <c r="L22" s="4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8" t="s">
        <v>31</v>
      </c>
      <c r="E23" s="33"/>
      <c r="F23" s="33"/>
      <c r="G23" s="33"/>
      <c r="H23" s="33"/>
      <c r="I23" s="104" t="s">
        <v>24</v>
      </c>
      <c r="J23" s="26" t="str">
        <f>IF('Rekapitulace stavby'!AN19="","",'Rekapitulace stavby'!AN19)</f>
        <v/>
      </c>
      <c r="K23" s="33"/>
      <c r="L23" s="4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6" t="str">
        <f>IF('Rekapitulace stavby'!E20="","",'Rekapitulace stavby'!E20)</f>
        <v xml:space="preserve"> </v>
      </c>
      <c r="F24" s="33"/>
      <c r="G24" s="33"/>
      <c r="H24" s="33"/>
      <c r="I24" s="104" t="s">
        <v>26</v>
      </c>
      <c r="J24" s="26" t="str">
        <f>IF('Rekapitulace stavby'!AN20="","",'Rekapitulace stavby'!AN20)</f>
        <v/>
      </c>
      <c r="K24" s="33"/>
      <c r="L24" s="4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103"/>
      <c r="J25" s="33"/>
      <c r="K25" s="33"/>
      <c r="L25" s="4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8" t="s">
        <v>32</v>
      </c>
      <c r="E26" s="33"/>
      <c r="F26" s="33"/>
      <c r="G26" s="33"/>
      <c r="H26" s="33"/>
      <c r="I26" s="103"/>
      <c r="J26" s="33"/>
      <c r="K26" s="33"/>
      <c r="L26" s="4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05"/>
      <c r="B27" s="106"/>
      <c r="C27" s="105"/>
      <c r="D27" s="105"/>
      <c r="E27" s="270" t="s">
        <v>1</v>
      </c>
      <c r="F27" s="270"/>
      <c r="G27" s="270"/>
      <c r="H27" s="270"/>
      <c r="I27" s="107"/>
      <c r="J27" s="105"/>
      <c r="K27" s="105"/>
      <c r="L27" s="108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103"/>
      <c r="J28" s="33"/>
      <c r="K28" s="33"/>
      <c r="L28" s="4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67"/>
      <c r="E29" s="67"/>
      <c r="F29" s="67"/>
      <c r="G29" s="67"/>
      <c r="H29" s="67"/>
      <c r="I29" s="109"/>
      <c r="J29" s="67"/>
      <c r="K29" s="67"/>
      <c r="L29" s="4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4"/>
      <c r="C30" s="33"/>
      <c r="D30" s="110" t="s">
        <v>33</v>
      </c>
      <c r="E30" s="33"/>
      <c r="F30" s="33"/>
      <c r="G30" s="33"/>
      <c r="H30" s="33"/>
      <c r="I30" s="103"/>
      <c r="J30" s="72">
        <f>ROUND(J123, 2)</f>
        <v>0</v>
      </c>
      <c r="K30" s="33"/>
      <c r="L30" s="4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4"/>
      <c r="C31" s="33"/>
      <c r="D31" s="67"/>
      <c r="E31" s="67"/>
      <c r="F31" s="67"/>
      <c r="G31" s="67"/>
      <c r="H31" s="67"/>
      <c r="I31" s="109"/>
      <c r="J31" s="67"/>
      <c r="K31" s="67"/>
      <c r="L31" s="4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4"/>
      <c r="C32" s="33"/>
      <c r="D32" s="33"/>
      <c r="E32" s="33"/>
      <c r="F32" s="37" t="s">
        <v>35</v>
      </c>
      <c r="G32" s="33"/>
      <c r="H32" s="33"/>
      <c r="I32" s="111" t="s">
        <v>34</v>
      </c>
      <c r="J32" s="37" t="s">
        <v>36</v>
      </c>
      <c r="K32" s="33"/>
      <c r="L32" s="4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4"/>
      <c r="C33" s="33"/>
      <c r="D33" s="112" t="s">
        <v>37</v>
      </c>
      <c r="E33" s="28" t="s">
        <v>38</v>
      </c>
      <c r="F33" s="113">
        <f>ROUND((SUM(BE123:BE170)),  2)</f>
        <v>0</v>
      </c>
      <c r="G33" s="33"/>
      <c r="H33" s="33"/>
      <c r="I33" s="114">
        <v>0.21</v>
      </c>
      <c r="J33" s="113">
        <f>ROUND(((SUM(BE123:BE170))*I33),  2)</f>
        <v>0</v>
      </c>
      <c r="K33" s="33"/>
      <c r="L33" s="4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28" t="s">
        <v>39</v>
      </c>
      <c r="F34" s="113">
        <f>ROUND((SUM(BF123:BF170)),  2)</f>
        <v>0</v>
      </c>
      <c r="G34" s="33"/>
      <c r="H34" s="33"/>
      <c r="I34" s="114">
        <v>0.15</v>
      </c>
      <c r="J34" s="113">
        <f>ROUND(((SUM(BF123:BF170))*I34),  2)</f>
        <v>0</v>
      </c>
      <c r="K34" s="33"/>
      <c r="L34" s="4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4"/>
      <c r="C35" s="33"/>
      <c r="D35" s="33"/>
      <c r="E35" s="28" t="s">
        <v>40</v>
      </c>
      <c r="F35" s="113">
        <f>ROUND((SUM(BG123:BG170)),  2)</f>
        <v>0</v>
      </c>
      <c r="G35" s="33"/>
      <c r="H35" s="33"/>
      <c r="I35" s="114">
        <v>0.21</v>
      </c>
      <c r="J35" s="113">
        <f>0</f>
        <v>0</v>
      </c>
      <c r="K35" s="33"/>
      <c r="L35" s="4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4"/>
      <c r="C36" s="33"/>
      <c r="D36" s="33"/>
      <c r="E36" s="28" t="s">
        <v>41</v>
      </c>
      <c r="F36" s="113">
        <f>ROUND((SUM(BH123:BH170)),  2)</f>
        <v>0</v>
      </c>
      <c r="G36" s="33"/>
      <c r="H36" s="33"/>
      <c r="I36" s="114">
        <v>0.15</v>
      </c>
      <c r="J36" s="113">
        <f>0</f>
        <v>0</v>
      </c>
      <c r="K36" s="33"/>
      <c r="L36" s="4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8" t="s">
        <v>42</v>
      </c>
      <c r="F37" s="113">
        <f>ROUND((SUM(BI123:BI170)),  2)</f>
        <v>0</v>
      </c>
      <c r="G37" s="33"/>
      <c r="H37" s="33"/>
      <c r="I37" s="114">
        <v>0</v>
      </c>
      <c r="J37" s="113">
        <f>0</f>
        <v>0</v>
      </c>
      <c r="K37" s="33"/>
      <c r="L37" s="4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4"/>
      <c r="C38" s="33"/>
      <c r="D38" s="33"/>
      <c r="E38" s="33"/>
      <c r="F38" s="33"/>
      <c r="G38" s="33"/>
      <c r="H38" s="33"/>
      <c r="I38" s="103"/>
      <c r="J38" s="33"/>
      <c r="K38" s="33"/>
      <c r="L38" s="4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4"/>
      <c r="C39" s="115"/>
      <c r="D39" s="116" t="s">
        <v>43</v>
      </c>
      <c r="E39" s="61"/>
      <c r="F39" s="61"/>
      <c r="G39" s="117" t="s">
        <v>44</v>
      </c>
      <c r="H39" s="118" t="s">
        <v>45</v>
      </c>
      <c r="I39" s="119"/>
      <c r="J39" s="120">
        <f>SUM(J30:J37)</f>
        <v>0</v>
      </c>
      <c r="K39" s="121"/>
      <c r="L39" s="4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103"/>
      <c r="J40" s="33"/>
      <c r="K40" s="33"/>
      <c r="L40" s="4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>
      <c r="B41" s="21"/>
      <c r="I41" s="99"/>
      <c r="L41" s="21"/>
    </row>
    <row r="42" spans="1:31" s="1" customFormat="1" ht="14.45" customHeight="1">
      <c r="B42" s="21"/>
      <c r="I42" s="99"/>
      <c r="L42" s="21"/>
    </row>
    <row r="43" spans="1:31" s="1" customFormat="1" ht="14.45" customHeight="1">
      <c r="B43" s="21"/>
      <c r="I43" s="99"/>
      <c r="L43" s="21"/>
    </row>
    <row r="44" spans="1:31" s="1" customFormat="1" ht="14.45" customHeight="1">
      <c r="B44" s="21"/>
      <c r="I44" s="99"/>
      <c r="L44" s="21"/>
    </row>
    <row r="45" spans="1:31" s="1" customFormat="1" ht="14.45" customHeight="1">
      <c r="B45" s="21"/>
      <c r="I45" s="99"/>
      <c r="L45" s="21"/>
    </row>
    <row r="46" spans="1:31" s="1" customFormat="1" ht="14.45" customHeight="1">
      <c r="B46" s="21"/>
      <c r="I46" s="99"/>
      <c r="L46" s="21"/>
    </row>
    <row r="47" spans="1:31" s="1" customFormat="1" ht="14.45" customHeight="1">
      <c r="B47" s="21"/>
      <c r="I47" s="99"/>
      <c r="L47" s="21"/>
    </row>
    <row r="48" spans="1:31" s="1" customFormat="1" ht="14.45" customHeight="1">
      <c r="B48" s="21"/>
      <c r="I48" s="99"/>
      <c r="L48" s="21"/>
    </row>
    <row r="49" spans="1:31" s="1" customFormat="1" ht="14.45" customHeight="1">
      <c r="B49" s="21"/>
      <c r="I49" s="99"/>
      <c r="L49" s="21"/>
    </row>
    <row r="50" spans="1:31" s="2" customFormat="1" ht="14.45" customHeight="1">
      <c r="B50" s="43"/>
      <c r="D50" s="44" t="s">
        <v>46</v>
      </c>
      <c r="E50" s="45"/>
      <c r="F50" s="45"/>
      <c r="G50" s="44" t="s">
        <v>47</v>
      </c>
      <c r="H50" s="45"/>
      <c r="I50" s="122"/>
      <c r="J50" s="45"/>
      <c r="K50" s="45"/>
      <c r="L50" s="43"/>
    </row>
    <row r="51" spans="1:31" ht="11.25">
      <c r="B51" s="21"/>
      <c r="L51" s="21"/>
    </row>
    <row r="52" spans="1:31" ht="11.25">
      <c r="B52" s="21"/>
      <c r="L52" s="21"/>
    </row>
    <row r="53" spans="1:31" ht="11.25">
      <c r="B53" s="21"/>
      <c r="L53" s="21"/>
    </row>
    <row r="54" spans="1:31" ht="11.25">
      <c r="B54" s="21"/>
      <c r="L54" s="21"/>
    </row>
    <row r="55" spans="1:31" ht="11.25">
      <c r="B55" s="21"/>
      <c r="L55" s="21"/>
    </row>
    <row r="56" spans="1:31" ht="11.25">
      <c r="B56" s="21"/>
      <c r="L56" s="21"/>
    </row>
    <row r="57" spans="1:31" ht="11.25">
      <c r="B57" s="21"/>
      <c r="L57" s="21"/>
    </row>
    <row r="58" spans="1:31" ht="11.25">
      <c r="B58" s="21"/>
      <c r="L58" s="21"/>
    </row>
    <row r="59" spans="1:31" ht="11.25">
      <c r="B59" s="21"/>
      <c r="L59" s="21"/>
    </row>
    <row r="60" spans="1:31" ht="11.25">
      <c r="B60" s="21"/>
      <c r="L60" s="21"/>
    </row>
    <row r="61" spans="1:31" s="2" customFormat="1" ht="12.75">
      <c r="A61" s="33"/>
      <c r="B61" s="34"/>
      <c r="C61" s="33"/>
      <c r="D61" s="46" t="s">
        <v>48</v>
      </c>
      <c r="E61" s="36"/>
      <c r="F61" s="123" t="s">
        <v>49</v>
      </c>
      <c r="G61" s="46" t="s">
        <v>48</v>
      </c>
      <c r="H61" s="36"/>
      <c r="I61" s="124"/>
      <c r="J61" s="125" t="s">
        <v>49</v>
      </c>
      <c r="K61" s="36"/>
      <c r="L61" s="4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>
      <c r="B62" s="21"/>
      <c r="L62" s="21"/>
    </row>
    <row r="63" spans="1:31" ht="11.25">
      <c r="B63" s="21"/>
      <c r="L63" s="21"/>
    </row>
    <row r="64" spans="1:31" ht="11.25">
      <c r="B64" s="21"/>
      <c r="L64" s="21"/>
    </row>
    <row r="65" spans="1:31" s="2" customFormat="1" ht="12.75">
      <c r="A65" s="33"/>
      <c r="B65" s="34"/>
      <c r="C65" s="33"/>
      <c r="D65" s="44" t="s">
        <v>50</v>
      </c>
      <c r="E65" s="47"/>
      <c r="F65" s="47"/>
      <c r="G65" s="44" t="s">
        <v>51</v>
      </c>
      <c r="H65" s="47"/>
      <c r="I65" s="126"/>
      <c r="J65" s="47"/>
      <c r="K65" s="47"/>
      <c r="L65" s="4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>
      <c r="B66" s="21"/>
      <c r="L66" s="21"/>
    </row>
    <row r="67" spans="1:31" ht="11.25">
      <c r="B67" s="21"/>
      <c r="L67" s="21"/>
    </row>
    <row r="68" spans="1:31" ht="11.25">
      <c r="B68" s="21"/>
      <c r="L68" s="21"/>
    </row>
    <row r="69" spans="1:31" ht="11.25">
      <c r="B69" s="21"/>
      <c r="L69" s="21"/>
    </row>
    <row r="70" spans="1:31" ht="11.25">
      <c r="B70" s="21"/>
      <c r="L70" s="21"/>
    </row>
    <row r="71" spans="1:31" ht="11.25">
      <c r="B71" s="21"/>
      <c r="L71" s="21"/>
    </row>
    <row r="72" spans="1:31" ht="11.25">
      <c r="B72" s="21"/>
      <c r="L72" s="21"/>
    </row>
    <row r="73" spans="1:31" ht="11.25">
      <c r="B73" s="21"/>
      <c r="L73" s="21"/>
    </row>
    <row r="74" spans="1:31" ht="11.25">
      <c r="B74" s="21"/>
      <c r="L74" s="21"/>
    </row>
    <row r="75" spans="1:31" ht="11.25">
      <c r="B75" s="21"/>
      <c r="L75" s="21"/>
    </row>
    <row r="76" spans="1:31" s="2" customFormat="1" ht="12.75">
      <c r="A76" s="33"/>
      <c r="B76" s="34"/>
      <c r="C76" s="33"/>
      <c r="D76" s="46" t="s">
        <v>48</v>
      </c>
      <c r="E76" s="36"/>
      <c r="F76" s="123" t="s">
        <v>49</v>
      </c>
      <c r="G76" s="46" t="s">
        <v>48</v>
      </c>
      <c r="H76" s="36"/>
      <c r="I76" s="124"/>
      <c r="J76" s="125" t="s">
        <v>49</v>
      </c>
      <c r="K76" s="36"/>
      <c r="L76" s="4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48"/>
      <c r="C77" s="49"/>
      <c r="D77" s="49"/>
      <c r="E77" s="49"/>
      <c r="F77" s="49"/>
      <c r="G77" s="49"/>
      <c r="H77" s="49"/>
      <c r="I77" s="127"/>
      <c r="J77" s="49"/>
      <c r="K77" s="49"/>
      <c r="L77" s="4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0"/>
      <c r="C81" s="51"/>
      <c r="D81" s="51"/>
      <c r="E81" s="51"/>
      <c r="F81" s="51"/>
      <c r="G81" s="51"/>
      <c r="H81" s="51"/>
      <c r="I81" s="128"/>
      <c r="J81" s="51"/>
      <c r="K81" s="51"/>
      <c r="L81" s="4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2" t="s">
        <v>152</v>
      </c>
      <c r="D82" s="33"/>
      <c r="E82" s="33"/>
      <c r="F82" s="33"/>
      <c r="G82" s="33"/>
      <c r="H82" s="33"/>
      <c r="I82" s="103"/>
      <c r="J82" s="33"/>
      <c r="K82" s="33"/>
      <c r="L82" s="4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103"/>
      <c r="J83" s="33"/>
      <c r="K83" s="33"/>
      <c r="L83" s="4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8" t="s">
        <v>16</v>
      </c>
      <c r="D84" s="33"/>
      <c r="E84" s="33"/>
      <c r="F84" s="33"/>
      <c r="G84" s="33"/>
      <c r="H84" s="33"/>
      <c r="I84" s="103"/>
      <c r="J84" s="33"/>
      <c r="K84" s="33"/>
      <c r="L84" s="4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3.25" customHeight="1">
      <c r="A85" s="33"/>
      <c r="B85" s="34"/>
      <c r="C85" s="33"/>
      <c r="D85" s="33"/>
      <c r="E85" s="282" t="str">
        <f>E7</f>
        <v>Obec Široký Důl - Výměna vodovodního řadu od VŠ Střítež - 02 Zásobní řady</v>
      </c>
      <c r="F85" s="283"/>
      <c r="G85" s="283"/>
      <c r="H85" s="283"/>
      <c r="I85" s="103"/>
      <c r="J85" s="33"/>
      <c r="K85" s="33"/>
      <c r="L85" s="4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8" t="s">
        <v>114</v>
      </c>
      <c r="D86" s="33"/>
      <c r="E86" s="33"/>
      <c r="F86" s="33"/>
      <c r="G86" s="33"/>
      <c r="H86" s="33"/>
      <c r="I86" s="103"/>
      <c r="J86" s="33"/>
      <c r="K86" s="33"/>
      <c r="L86" s="4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39" t="str">
        <f>E9</f>
        <v xml:space="preserve">VRN - Vedlejší náklady stavby </v>
      </c>
      <c r="F87" s="284"/>
      <c r="G87" s="284"/>
      <c r="H87" s="284"/>
      <c r="I87" s="103"/>
      <c r="J87" s="33"/>
      <c r="K87" s="33"/>
      <c r="L87" s="4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103"/>
      <c r="J88" s="33"/>
      <c r="K88" s="33"/>
      <c r="L88" s="4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8" t="s">
        <v>20</v>
      </c>
      <c r="D89" s="33"/>
      <c r="E89" s="33"/>
      <c r="F89" s="26" t="str">
        <f>F12</f>
        <v>Široký Důl</v>
      </c>
      <c r="G89" s="33"/>
      <c r="H89" s="33"/>
      <c r="I89" s="104" t="s">
        <v>22</v>
      </c>
      <c r="J89" s="56" t="str">
        <f>IF(J12="","",J12)</f>
        <v/>
      </c>
      <c r="K89" s="33"/>
      <c r="L89" s="4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103"/>
      <c r="J90" s="33"/>
      <c r="K90" s="33"/>
      <c r="L90" s="4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8" t="s">
        <v>23</v>
      </c>
      <c r="D91" s="33"/>
      <c r="E91" s="33"/>
      <c r="F91" s="26" t="str">
        <f>E15</f>
        <v xml:space="preserve"> </v>
      </c>
      <c r="G91" s="33"/>
      <c r="H91" s="33"/>
      <c r="I91" s="104" t="s">
        <v>29</v>
      </c>
      <c r="J91" s="31" t="str">
        <f>E21</f>
        <v xml:space="preserve"> </v>
      </c>
      <c r="K91" s="33"/>
      <c r="L91" s="4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8" t="s">
        <v>27</v>
      </c>
      <c r="D92" s="33"/>
      <c r="E92" s="33"/>
      <c r="F92" s="26" t="str">
        <f>IF(E18="","",E18)</f>
        <v>Vyplň údaj</v>
      </c>
      <c r="G92" s="33"/>
      <c r="H92" s="33"/>
      <c r="I92" s="104" t="s">
        <v>31</v>
      </c>
      <c r="J92" s="31" t="str">
        <f>E24</f>
        <v xml:space="preserve"> </v>
      </c>
      <c r="K92" s="33"/>
      <c r="L92" s="4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103"/>
      <c r="J93" s="33"/>
      <c r="K93" s="33"/>
      <c r="L93" s="4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9" t="s">
        <v>153</v>
      </c>
      <c r="D94" s="115"/>
      <c r="E94" s="115"/>
      <c r="F94" s="115"/>
      <c r="G94" s="115"/>
      <c r="H94" s="115"/>
      <c r="I94" s="130"/>
      <c r="J94" s="131" t="s">
        <v>154</v>
      </c>
      <c r="K94" s="115"/>
      <c r="L94" s="4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103"/>
      <c r="J95" s="33"/>
      <c r="K95" s="33"/>
      <c r="L95" s="4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2" t="s">
        <v>155</v>
      </c>
      <c r="D96" s="33"/>
      <c r="E96" s="33"/>
      <c r="F96" s="33"/>
      <c r="G96" s="33"/>
      <c r="H96" s="33"/>
      <c r="I96" s="103"/>
      <c r="J96" s="72">
        <f>J123</f>
        <v>0</v>
      </c>
      <c r="K96" s="33"/>
      <c r="L96" s="4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156</v>
      </c>
    </row>
    <row r="97" spans="1:31" s="9" customFormat="1" ht="24.95" customHeight="1">
      <c r="B97" s="133"/>
      <c r="D97" s="134" t="s">
        <v>1654</v>
      </c>
      <c r="E97" s="135"/>
      <c r="F97" s="135"/>
      <c r="G97" s="135"/>
      <c r="H97" s="135"/>
      <c r="I97" s="136"/>
      <c r="J97" s="137">
        <f>J124</f>
        <v>0</v>
      </c>
      <c r="L97" s="133"/>
    </row>
    <row r="98" spans="1:31" s="10" customFormat="1" ht="19.899999999999999" customHeight="1">
      <c r="B98" s="138"/>
      <c r="D98" s="139" t="s">
        <v>1655</v>
      </c>
      <c r="E98" s="140"/>
      <c r="F98" s="140"/>
      <c r="G98" s="140"/>
      <c r="H98" s="140"/>
      <c r="I98" s="141"/>
      <c r="J98" s="142">
        <f>J125</f>
        <v>0</v>
      </c>
      <c r="L98" s="138"/>
    </row>
    <row r="99" spans="1:31" s="10" customFormat="1" ht="19.899999999999999" customHeight="1">
      <c r="B99" s="138"/>
      <c r="D99" s="139" t="s">
        <v>1656</v>
      </c>
      <c r="E99" s="140"/>
      <c r="F99" s="140"/>
      <c r="G99" s="140"/>
      <c r="H99" s="140"/>
      <c r="I99" s="141"/>
      <c r="J99" s="142">
        <f>J147</f>
        <v>0</v>
      </c>
      <c r="L99" s="138"/>
    </row>
    <row r="100" spans="1:31" s="10" customFormat="1" ht="19.899999999999999" customHeight="1">
      <c r="B100" s="138"/>
      <c r="D100" s="139" t="s">
        <v>1657</v>
      </c>
      <c r="E100" s="140"/>
      <c r="F100" s="140"/>
      <c r="G100" s="140"/>
      <c r="H100" s="140"/>
      <c r="I100" s="141"/>
      <c r="J100" s="142">
        <f>J152</f>
        <v>0</v>
      </c>
      <c r="L100" s="138"/>
    </row>
    <row r="101" spans="1:31" s="10" customFormat="1" ht="19.899999999999999" customHeight="1">
      <c r="B101" s="138"/>
      <c r="D101" s="139" t="s">
        <v>1658</v>
      </c>
      <c r="E101" s="140"/>
      <c r="F101" s="140"/>
      <c r="G101" s="140"/>
      <c r="H101" s="140"/>
      <c r="I101" s="141"/>
      <c r="J101" s="142">
        <f>J158</f>
        <v>0</v>
      </c>
      <c r="L101" s="138"/>
    </row>
    <row r="102" spans="1:31" s="10" customFormat="1" ht="19.899999999999999" customHeight="1">
      <c r="B102" s="138"/>
      <c r="D102" s="139" t="s">
        <v>1659</v>
      </c>
      <c r="E102" s="140"/>
      <c r="F102" s="140"/>
      <c r="G102" s="140"/>
      <c r="H102" s="140"/>
      <c r="I102" s="141"/>
      <c r="J102" s="142">
        <f>J163</f>
        <v>0</v>
      </c>
      <c r="L102" s="138"/>
    </row>
    <row r="103" spans="1:31" s="10" customFormat="1" ht="19.899999999999999" customHeight="1">
      <c r="B103" s="138"/>
      <c r="D103" s="139" t="s">
        <v>1660</v>
      </c>
      <c r="E103" s="140"/>
      <c r="F103" s="140"/>
      <c r="G103" s="140"/>
      <c r="H103" s="140"/>
      <c r="I103" s="141"/>
      <c r="J103" s="142">
        <f>J167</f>
        <v>0</v>
      </c>
      <c r="L103" s="138"/>
    </row>
    <row r="104" spans="1:31" s="2" customFormat="1" ht="21.75" customHeight="1">
      <c r="A104" s="33"/>
      <c r="B104" s="34"/>
      <c r="C104" s="33"/>
      <c r="D104" s="33"/>
      <c r="E104" s="33"/>
      <c r="F104" s="33"/>
      <c r="G104" s="33"/>
      <c r="H104" s="33"/>
      <c r="I104" s="103"/>
      <c r="J104" s="33"/>
      <c r="K104" s="33"/>
      <c r="L104" s="4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5" customHeight="1">
      <c r="A105" s="33"/>
      <c r="B105" s="48"/>
      <c r="C105" s="49"/>
      <c r="D105" s="49"/>
      <c r="E105" s="49"/>
      <c r="F105" s="49"/>
      <c r="G105" s="49"/>
      <c r="H105" s="49"/>
      <c r="I105" s="127"/>
      <c r="J105" s="49"/>
      <c r="K105" s="49"/>
      <c r="L105" s="4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6.95" customHeight="1">
      <c r="A109" s="33"/>
      <c r="B109" s="50"/>
      <c r="C109" s="51"/>
      <c r="D109" s="51"/>
      <c r="E109" s="51"/>
      <c r="F109" s="51"/>
      <c r="G109" s="51"/>
      <c r="H109" s="51"/>
      <c r="I109" s="128"/>
      <c r="J109" s="51"/>
      <c r="K109" s="51"/>
      <c r="L109" s="4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5" customHeight="1">
      <c r="A110" s="33"/>
      <c r="B110" s="34"/>
      <c r="C110" s="22" t="s">
        <v>170</v>
      </c>
      <c r="D110" s="33"/>
      <c r="E110" s="33"/>
      <c r="F110" s="33"/>
      <c r="G110" s="33"/>
      <c r="H110" s="33"/>
      <c r="I110" s="103"/>
      <c r="J110" s="33"/>
      <c r="K110" s="33"/>
      <c r="L110" s="4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>
      <c r="A111" s="33"/>
      <c r="B111" s="34"/>
      <c r="C111" s="33"/>
      <c r="D111" s="33"/>
      <c r="E111" s="33"/>
      <c r="F111" s="33"/>
      <c r="G111" s="33"/>
      <c r="H111" s="33"/>
      <c r="I111" s="103"/>
      <c r="J111" s="33"/>
      <c r="K111" s="33"/>
      <c r="L111" s="4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>
      <c r="A112" s="33"/>
      <c r="B112" s="34"/>
      <c r="C112" s="28" t="s">
        <v>16</v>
      </c>
      <c r="D112" s="33"/>
      <c r="E112" s="33"/>
      <c r="F112" s="33"/>
      <c r="G112" s="33"/>
      <c r="H112" s="33"/>
      <c r="I112" s="103"/>
      <c r="J112" s="33"/>
      <c r="K112" s="33"/>
      <c r="L112" s="4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23.25" customHeight="1">
      <c r="A113" s="33"/>
      <c r="B113" s="34"/>
      <c r="C113" s="33"/>
      <c r="D113" s="33"/>
      <c r="E113" s="282" t="str">
        <f>E7</f>
        <v>Obec Široký Důl - Výměna vodovodního řadu od VŠ Střítež - 02 Zásobní řady</v>
      </c>
      <c r="F113" s="283"/>
      <c r="G113" s="283"/>
      <c r="H113" s="283"/>
      <c r="I113" s="103"/>
      <c r="J113" s="33"/>
      <c r="K113" s="33"/>
      <c r="L113" s="4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>
      <c r="A114" s="33"/>
      <c r="B114" s="34"/>
      <c r="C114" s="28" t="s">
        <v>114</v>
      </c>
      <c r="D114" s="33"/>
      <c r="E114" s="33"/>
      <c r="F114" s="33"/>
      <c r="G114" s="33"/>
      <c r="H114" s="33"/>
      <c r="I114" s="103"/>
      <c r="J114" s="33"/>
      <c r="K114" s="33"/>
      <c r="L114" s="4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>
      <c r="A115" s="33"/>
      <c r="B115" s="34"/>
      <c r="C115" s="33"/>
      <c r="D115" s="33"/>
      <c r="E115" s="239" t="str">
        <f>E9</f>
        <v xml:space="preserve">VRN - Vedlejší náklady stavby </v>
      </c>
      <c r="F115" s="284"/>
      <c r="G115" s="284"/>
      <c r="H115" s="284"/>
      <c r="I115" s="103"/>
      <c r="J115" s="33"/>
      <c r="K115" s="33"/>
      <c r="L115" s="4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103"/>
      <c r="J116" s="33"/>
      <c r="K116" s="33"/>
      <c r="L116" s="4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>
      <c r="A117" s="33"/>
      <c r="B117" s="34"/>
      <c r="C117" s="28" t="s">
        <v>20</v>
      </c>
      <c r="D117" s="33"/>
      <c r="E117" s="33"/>
      <c r="F117" s="26" t="str">
        <f>F12</f>
        <v>Široký Důl</v>
      </c>
      <c r="G117" s="33"/>
      <c r="H117" s="33"/>
      <c r="I117" s="104" t="s">
        <v>22</v>
      </c>
      <c r="J117" s="56" t="str">
        <f>IF(J12="","",J12)</f>
        <v/>
      </c>
      <c r="K117" s="33"/>
      <c r="L117" s="4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>
      <c r="A118" s="33"/>
      <c r="B118" s="34"/>
      <c r="C118" s="33"/>
      <c r="D118" s="33"/>
      <c r="E118" s="33"/>
      <c r="F118" s="33"/>
      <c r="G118" s="33"/>
      <c r="H118" s="33"/>
      <c r="I118" s="103"/>
      <c r="J118" s="33"/>
      <c r="K118" s="33"/>
      <c r="L118" s="4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>
      <c r="A119" s="33"/>
      <c r="B119" s="34"/>
      <c r="C119" s="28" t="s">
        <v>23</v>
      </c>
      <c r="D119" s="33"/>
      <c r="E119" s="33"/>
      <c r="F119" s="26" t="str">
        <f>E15</f>
        <v xml:space="preserve"> </v>
      </c>
      <c r="G119" s="33"/>
      <c r="H119" s="33"/>
      <c r="I119" s="104" t="s">
        <v>29</v>
      </c>
      <c r="J119" s="31" t="str">
        <f>E21</f>
        <v xml:space="preserve"> </v>
      </c>
      <c r="K119" s="33"/>
      <c r="L119" s="4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>
      <c r="A120" s="33"/>
      <c r="B120" s="34"/>
      <c r="C120" s="28" t="s">
        <v>27</v>
      </c>
      <c r="D120" s="33"/>
      <c r="E120" s="33"/>
      <c r="F120" s="26" t="str">
        <f>IF(E18="","",E18)</f>
        <v>Vyplň údaj</v>
      </c>
      <c r="G120" s="33"/>
      <c r="H120" s="33"/>
      <c r="I120" s="104" t="s">
        <v>31</v>
      </c>
      <c r="J120" s="31" t="str">
        <f>E24</f>
        <v xml:space="preserve"> </v>
      </c>
      <c r="K120" s="33"/>
      <c r="L120" s="4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>
      <c r="A121" s="33"/>
      <c r="B121" s="34"/>
      <c r="C121" s="33"/>
      <c r="D121" s="33"/>
      <c r="E121" s="33"/>
      <c r="F121" s="33"/>
      <c r="G121" s="33"/>
      <c r="H121" s="33"/>
      <c r="I121" s="103"/>
      <c r="J121" s="33"/>
      <c r="K121" s="33"/>
      <c r="L121" s="4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>
      <c r="A122" s="143"/>
      <c r="B122" s="144"/>
      <c r="C122" s="145" t="s">
        <v>171</v>
      </c>
      <c r="D122" s="146" t="s">
        <v>58</v>
      </c>
      <c r="E122" s="146" t="s">
        <v>54</v>
      </c>
      <c r="F122" s="146" t="s">
        <v>55</v>
      </c>
      <c r="G122" s="146" t="s">
        <v>172</v>
      </c>
      <c r="H122" s="146" t="s">
        <v>173</v>
      </c>
      <c r="I122" s="147" t="s">
        <v>174</v>
      </c>
      <c r="J122" s="146" t="s">
        <v>154</v>
      </c>
      <c r="K122" s="148" t="s">
        <v>175</v>
      </c>
      <c r="L122" s="149"/>
      <c r="M122" s="63" t="s">
        <v>1</v>
      </c>
      <c r="N122" s="64" t="s">
        <v>37</v>
      </c>
      <c r="O122" s="64" t="s">
        <v>176</v>
      </c>
      <c r="P122" s="64" t="s">
        <v>177</v>
      </c>
      <c r="Q122" s="64" t="s">
        <v>178</v>
      </c>
      <c r="R122" s="64" t="s">
        <v>179</v>
      </c>
      <c r="S122" s="64" t="s">
        <v>180</v>
      </c>
      <c r="T122" s="65" t="s">
        <v>181</v>
      </c>
      <c r="U122" s="143"/>
      <c r="V122" s="143"/>
      <c r="W122" s="143"/>
      <c r="X122" s="143"/>
      <c r="Y122" s="143"/>
      <c r="Z122" s="143"/>
      <c r="AA122" s="143"/>
      <c r="AB122" s="143"/>
      <c r="AC122" s="143"/>
      <c r="AD122" s="143"/>
      <c r="AE122" s="143"/>
    </row>
    <row r="123" spans="1:65" s="2" customFormat="1" ht="22.9" customHeight="1">
      <c r="A123" s="33"/>
      <c r="B123" s="34"/>
      <c r="C123" s="70" t="s">
        <v>182</v>
      </c>
      <c r="D123" s="33"/>
      <c r="E123" s="33"/>
      <c r="F123" s="33"/>
      <c r="G123" s="33"/>
      <c r="H123" s="33"/>
      <c r="I123" s="103"/>
      <c r="J123" s="150">
        <f>BK123</f>
        <v>0</v>
      </c>
      <c r="K123" s="33"/>
      <c r="L123" s="34"/>
      <c r="M123" s="66"/>
      <c r="N123" s="57"/>
      <c r="O123" s="67"/>
      <c r="P123" s="151">
        <f>P124</f>
        <v>0</v>
      </c>
      <c r="Q123" s="67"/>
      <c r="R123" s="151">
        <f>R124</f>
        <v>0</v>
      </c>
      <c r="S123" s="67"/>
      <c r="T123" s="152">
        <f>T124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72</v>
      </c>
      <c r="AU123" s="18" t="s">
        <v>156</v>
      </c>
      <c r="BK123" s="153">
        <f>BK124</f>
        <v>0</v>
      </c>
    </row>
    <row r="124" spans="1:65" s="12" customFormat="1" ht="25.9" customHeight="1">
      <c r="B124" s="154"/>
      <c r="D124" s="155" t="s">
        <v>72</v>
      </c>
      <c r="E124" s="156" t="s">
        <v>96</v>
      </c>
      <c r="F124" s="156" t="s">
        <v>1661</v>
      </c>
      <c r="I124" s="157"/>
      <c r="J124" s="158">
        <f>BK124</f>
        <v>0</v>
      </c>
      <c r="L124" s="154"/>
      <c r="M124" s="159"/>
      <c r="N124" s="160"/>
      <c r="O124" s="160"/>
      <c r="P124" s="161">
        <f>P125+P147+P152+P158+P163+P167</f>
        <v>0</v>
      </c>
      <c r="Q124" s="160"/>
      <c r="R124" s="161">
        <f>R125+R147+R152+R158+R163+R167</f>
        <v>0</v>
      </c>
      <c r="S124" s="160"/>
      <c r="T124" s="162">
        <f>T125+T147+T152+T158+T163+T167</f>
        <v>0</v>
      </c>
      <c r="AR124" s="155" t="s">
        <v>104</v>
      </c>
      <c r="AT124" s="163" t="s">
        <v>72</v>
      </c>
      <c r="AU124" s="163" t="s">
        <v>73</v>
      </c>
      <c r="AY124" s="155" t="s">
        <v>185</v>
      </c>
      <c r="BK124" s="164">
        <f>BK125+BK147+BK152+BK158+BK163+BK167</f>
        <v>0</v>
      </c>
    </row>
    <row r="125" spans="1:65" s="12" customFormat="1" ht="22.9" customHeight="1">
      <c r="B125" s="154"/>
      <c r="D125" s="155" t="s">
        <v>72</v>
      </c>
      <c r="E125" s="165" t="s">
        <v>73</v>
      </c>
      <c r="F125" s="165" t="s">
        <v>1662</v>
      </c>
      <c r="I125" s="157"/>
      <c r="J125" s="166">
        <f>BK125</f>
        <v>0</v>
      </c>
      <c r="L125" s="154"/>
      <c r="M125" s="159"/>
      <c r="N125" s="160"/>
      <c r="O125" s="160"/>
      <c r="P125" s="161">
        <f>SUM(P126:P146)</f>
        <v>0</v>
      </c>
      <c r="Q125" s="160"/>
      <c r="R125" s="161">
        <f>SUM(R126:R146)</f>
        <v>0</v>
      </c>
      <c r="S125" s="160"/>
      <c r="T125" s="162">
        <f>SUM(T126:T146)</f>
        <v>0</v>
      </c>
      <c r="AR125" s="155" t="s">
        <v>104</v>
      </c>
      <c r="AT125" s="163" t="s">
        <v>72</v>
      </c>
      <c r="AU125" s="163" t="s">
        <v>80</v>
      </c>
      <c r="AY125" s="155" t="s">
        <v>185</v>
      </c>
      <c r="BK125" s="164">
        <f>SUM(BK126:BK146)</f>
        <v>0</v>
      </c>
    </row>
    <row r="126" spans="1:65" s="2" customFormat="1" ht="16.5" customHeight="1">
      <c r="A126" s="33"/>
      <c r="B126" s="167"/>
      <c r="C126" s="168" t="s">
        <v>80</v>
      </c>
      <c r="D126" s="168" t="s">
        <v>187</v>
      </c>
      <c r="E126" s="169" t="s">
        <v>1663</v>
      </c>
      <c r="F126" s="170" t="s">
        <v>1664</v>
      </c>
      <c r="G126" s="171" t="s">
        <v>1665</v>
      </c>
      <c r="H126" s="172">
        <v>1</v>
      </c>
      <c r="I126" s="173"/>
      <c r="J126" s="174">
        <f>ROUND(I126*H126,2)</f>
        <v>0</v>
      </c>
      <c r="K126" s="170" t="s">
        <v>1</v>
      </c>
      <c r="L126" s="34"/>
      <c r="M126" s="175" t="s">
        <v>1</v>
      </c>
      <c r="N126" s="176" t="s">
        <v>38</v>
      </c>
      <c r="O126" s="59"/>
      <c r="P126" s="177">
        <f>O126*H126</f>
        <v>0</v>
      </c>
      <c r="Q126" s="177">
        <v>0</v>
      </c>
      <c r="R126" s="177">
        <f>Q126*H126</f>
        <v>0</v>
      </c>
      <c r="S126" s="177">
        <v>0</v>
      </c>
      <c r="T126" s="178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79" t="s">
        <v>1666</v>
      </c>
      <c r="AT126" s="179" t="s">
        <v>187</v>
      </c>
      <c r="AU126" s="179" t="s">
        <v>82</v>
      </c>
      <c r="AY126" s="18" t="s">
        <v>185</v>
      </c>
      <c r="BE126" s="180">
        <f>IF(N126="základní",J126,0)</f>
        <v>0</v>
      </c>
      <c r="BF126" s="180">
        <f>IF(N126="snížená",J126,0)</f>
        <v>0</v>
      </c>
      <c r="BG126" s="180">
        <f>IF(N126="zákl. přenesená",J126,0)</f>
        <v>0</v>
      </c>
      <c r="BH126" s="180">
        <f>IF(N126="sníž. přenesená",J126,0)</f>
        <v>0</v>
      </c>
      <c r="BI126" s="180">
        <f>IF(N126="nulová",J126,0)</f>
        <v>0</v>
      </c>
      <c r="BJ126" s="18" t="s">
        <v>80</v>
      </c>
      <c r="BK126" s="180">
        <f>ROUND(I126*H126,2)</f>
        <v>0</v>
      </c>
      <c r="BL126" s="18" t="s">
        <v>1666</v>
      </c>
      <c r="BM126" s="179" t="s">
        <v>1667</v>
      </c>
    </row>
    <row r="127" spans="1:65" s="13" customFormat="1" ht="11.25">
      <c r="B127" s="181"/>
      <c r="D127" s="182" t="s">
        <v>194</v>
      </c>
      <c r="E127" s="183" t="s">
        <v>1</v>
      </c>
      <c r="F127" s="184" t="s">
        <v>1668</v>
      </c>
      <c r="H127" s="183" t="s">
        <v>1</v>
      </c>
      <c r="I127" s="185"/>
      <c r="L127" s="181"/>
      <c r="M127" s="186"/>
      <c r="N127" s="187"/>
      <c r="O127" s="187"/>
      <c r="P127" s="187"/>
      <c r="Q127" s="187"/>
      <c r="R127" s="187"/>
      <c r="S127" s="187"/>
      <c r="T127" s="188"/>
      <c r="AT127" s="183" t="s">
        <v>194</v>
      </c>
      <c r="AU127" s="183" t="s">
        <v>82</v>
      </c>
      <c r="AV127" s="13" t="s">
        <v>80</v>
      </c>
      <c r="AW127" s="13" t="s">
        <v>30</v>
      </c>
      <c r="AX127" s="13" t="s">
        <v>73</v>
      </c>
      <c r="AY127" s="183" t="s">
        <v>185</v>
      </c>
    </row>
    <row r="128" spans="1:65" s="14" customFormat="1" ht="11.25">
      <c r="B128" s="189"/>
      <c r="D128" s="182" t="s">
        <v>194</v>
      </c>
      <c r="E128" s="190" t="s">
        <v>1</v>
      </c>
      <c r="F128" s="191" t="s">
        <v>80</v>
      </c>
      <c r="H128" s="192">
        <v>1</v>
      </c>
      <c r="I128" s="193"/>
      <c r="L128" s="189"/>
      <c r="M128" s="194"/>
      <c r="N128" s="195"/>
      <c r="O128" s="195"/>
      <c r="P128" s="195"/>
      <c r="Q128" s="195"/>
      <c r="R128" s="195"/>
      <c r="S128" s="195"/>
      <c r="T128" s="196"/>
      <c r="AT128" s="190" t="s">
        <v>194</v>
      </c>
      <c r="AU128" s="190" t="s">
        <v>82</v>
      </c>
      <c r="AV128" s="14" t="s">
        <v>82</v>
      </c>
      <c r="AW128" s="14" t="s">
        <v>30</v>
      </c>
      <c r="AX128" s="14" t="s">
        <v>80</v>
      </c>
      <c r="AY128" s="190" t="s">
        <v>185</v>
      </c>
    </row>
    <row r="129" spans="1:65" s="2" customFormat="1" ht="16.5" customHeight="1">
      <c r="A129" s="33"/>
      <c r="B129" s="167"/>
      <c r="C129" s="168" t="s">
        <v>82</v>
      </c>
      <c r="D129" s="168" t="s">
        <v>187</v>
      </c>
      <c r="E129" s="169" t="s">
        <v>1669</v>
      </c>
      <c r="F129" s="170" t="s">
        <v>1670</v>
      </c>
      <c r="G129" s="171" t="s">
        <v>1665</v>
      </c>
      <c r="H129" s="172">
        <v>1</v>
      </c>
      <c r="I129" s="173"/>
      <c r="J129" s="174">
        <f>ROUND(I129*H129,2)</f>
        <v>0</v>
      </c>
      <c r="K129" s="170" t="s">
        <v>1</v>
      </c>
      <c r="L129" s="34"/>
      <c r="M129" s="175" t="s">
        <v>1</v>
      </c>
      <c r="N129" s="176" t="s">
        <v>38</v>
      </c>
      <c r="O129" s="59"/>
      <c r="P129" s="177">
        <f>O129*H129</f>
        <v>0</v>
      </c>
      <c r="Q129" s="177">
        <v>0</v>
      </c>
      <c r="R129" s="177">
        <f>Q129*H129</f>
        <v>0</v>
      </c>
      <c r="S129" s="177">
        <v>0</v>
      </c>
      <c r="T129" s="178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79" t="s">
        <v>1666</v>
      </c>
      <c r="AT129" s="179" t="s">
        <v>187</v>
      </c>
      <c r="AU129" s="179" t="s">
        <v>82</v>
      </c>
      <c r="AY129" s="18" t="s">
        <v>185</v>
      </c>
      <c r="BE129" s="180">
        <f>IF(N129="základní",J129,0)</f>
        <v>0</v>
      </c>
      <c r="BF129" s="180">
        <f>IF(N129="snížená",J129,0)</f>
        <v>0</v>
      </c>
      <c r="BG129" s="180">
        <f>IF(N129="zákl. přenesená",J129,0)</f>
        <v>0</v>
      </c>
      <c r="BH129" s="180">
        <f>IF(N129="sníž. přenesená",J129,0)</f>
        <v>0</v>
      </c>
      <c r="BI129" s="180">
        <f>IF(N129="nulová",J129,0)</f>
        <v>0</v>
      </c>
      <c r="BJ129" s="18" t="s">
        <v>80</v>
      </c>
      <c r="BK129" s="180">
        <f>ROUND(I129*H129,2)</f>
        <v>0</v>
      </c>
      <c r="BL129" s="18" t="s">
        <v>1666</v>
      </c>
      <c r="BM129" s="179" t="s">
        <v>1671</v>
      </c>
    </row>
    <row r="130" spans="1:65" s="13" customFormat="1" ht="11.25">
      <c r="B130" s="181"/>
      <c r="D130" s="182" t="s">
        <v>194</v>
      </c>
      <c r="E130" s="183" t="s">
        <v>1</v>
      </c>
      <c r="F130" s="184" t="s">
        <v>1672</v>
      </c>
      <c r="H130" s="183" t="s">
        <v>1</v>
      </c>
      <c r="I130" s="185"/>
      <c r="L130" s="181"/>
      <c r="M130" s="186"/>
      <c r="N130" s="187"/>
      <c r="O130" s="187"/>
      <c r="P130" s="187"/>
      <c r="Q130" s="187"/>
      <c r="R130" s="187"/>
      <c r="S130" s="187"/>
      <c r="T130" s="188"/>
      <c r="AT130" s="183" t="s">
        <v>194</v>
      </c>
      <c r="AU130" s="183" t="s">
        <v>82</v>
      </c>
      <c r="AV130" s="13" t="s">
        <v>80</v>
      </c>
      <c r="AW130" s="13" t="s">
        <v>30</v>
      </c>
      <c r="AX130" s="13" t="s">
        <v>73</v>
      </c>
      <c r="AY130" s="183" t="s">
        <v>185</v>
      </c>
    </row>
    <row r="131" spans="1:65" s="13" customFormat="1" ht="22.5">
      <c r="B131" s="181"/>
      <c r="D131" s="182" t="s">
        <v>194</v>
      </c>
      <c r="E131" s="183" t="s">
        <v>1</v>
      </c>
      <c r="F131" s="184" t="s">
        <v>1673</v>
      </c>
      <c r="H131" s="183" t="s">
        <v>1</v>
      </c>
      <c r="I131" s="185"/>
      <c r="L131" s="181"/>
      <c r="M131" s="186"/>
      <c r="N131" s="187"/>
      <c r="O131" s="187"/>
      <c r="P131" s="187"/>
      <c r="Q131" s="187"/>
      <c r="R131" s="187"/>
      <c r="S131" s="187"/>
      <c r="T131" s="188"/>
      <c r="AT131" s="183" t="s">
        <v>194</v>
      </c>
      <c r="AU131" s="183" t="s">
        <v>82</v>
      </c>
      <c r="AV131" s="13" t="s">
        <v>80</v>
      </c>
      <c r="AW131" s="13" t="s">
        <v>30</v>
      </c>
      <c r="AX131" s="13" t="s">
        <v>73</v>
      </c>
      <c r="AY131" s="183" t="s">
        <v>185</v>
      </c>
    </row>
    <row r="132" spans="1:65" s="13" customFormat="1" ht="11.25">
      <c r="B132" s="181"/>
      <c r="D132" s="182" t="s">
        <v>194</v>
      </c>
      <c r="E132" s="183" t="s">
        <v>1</v>
      </c>
      <c r="F132" s="184" t="s">
        <v>1674</v>
      </c>
      <c r="H132" s="183" t="s">
        <v>1</v>
      </c>
      <c r="I132" s="185"/>
      <c r="L132" s="181"/>
      <c r="M132" s="186"/>
      <c r="N132" s="187"/>
      <c r="O132" s="187"/>
      <c r="P132" s="187"/>
      <c r="Q132" s="187"/>
      <c r="R132" s="187"/>
      <c r="S132" s="187"/>
      <c r="T132" s="188"/>
      <c r="AT132" s="183" t="s">
        <v>194</v>
      </c>
      <c r="AU132" s="183" t="s">
        <v>82</v>
      </c>
      <c r="AV132" s="13" t="s">
        <v>80</v>
      </c>
      <c r="AW132" s="13" t="s">
        <v>30</v>
      </c>
      <c r="AX132" s="13" t="s">
        <v>73</v>
      </c>
      <c r="AY132" s="183" t="s">
        <v>185</v>
      </c>
    </row>
    <row r="133" spans="1:65" s="14" customFormat="1" ht="11.25">
      <c r="B133" s="189"/>
      <c r="D133" s="182" t="s">
        <v>194</v>
      </c>
      <c r="E133" s="190" t="s">
        <v>1</v>
      </c>
      <c r="F133" s="191" t="s">
        <v>80</v>
      </c>
      <c r="H133" s="192">
        <v>1</v>
      </c>
      <c r="I133" s="193"/>
      <c r="L133" s="189"/>
      <c r="M133" s="194"/>
      <c r="N133" s="195"/>
      <c r="O133" s="195"/>
      <c r="P133" s="195"/>
      <c r="Q133" s="195"/>
      <c r="R133" s="195"/>
      <c r="S133" s="195"/>
      <c r="T133" s="196"/>
      <c r="AT133" s="190" t="s">
        <v>194</v>
      </c>
      <c r="AU133" s="190" t="s">
        <v>82</v>
      </c>
      <c r="AV133" s="14" t="s">
        <v>82</v>
      </c>
      <c r="AW133" s="14" t="s">
        <v>30</v>
      </c>
      <c r="AX133" s="14" t="s">
        <v>80</v>
      </c>
      <c r="AY133" s="190" t="s">
        <v>185</v>
      </c>
    </row>
    <row r="134" spans="1:65" s="2" customFormat="1" ht="16.5" customHeight="1">
      <c r="A134" s="33"/>
      <c r="B134" s="167"/>
      <c r="C134" s="168" t="s">
        <v>202</v>
      </c>
      <c r="D134" s="168" t="s">
        <v>187</v>
      </c>
      <c r="E134" s="169" t="s">
        <v>1675</v>
      </c>
      <c r="F134" s="170" t="s">
        <v>1676</v>
      </c>
      <c r="G134" s="171" t="s">
        <v>1665</v>
      </c>
      <c r="H134" s="172">
        <v>1</v>
      </c>
      <c r="I134" s="173"/>
      <c r="J134" s="174">
        <f>ROUND(I134*H134,2)</f>
        <v>0</v>
      </c>
      <c r="K134" s="170" t="s">
        <v>1</v>
      </c>
      <c r="L134" s="34"/>
      <c r="M134" s="175" t="s">
        <v>1</v>
      </c>
      <c r="N134" s="176" t="s">
        <v>38</v>
      </c>
      <c r="O134" s="59"/>
      <c r="P134" s="177">
        <f>O134*H134</f>
        <v>0</v>
      </c>
      <c r="Q134" s="177">
        <v>0</v>
      </c>
      <c r="R134" s="177">
        <f>Q134*H134</f>
        <v>0</v>
      </c>
      <c r="S134" s="177">
        <v>0</v>
      </c>
      <c r="T134" s="178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79" t="s">
        <v>1666</v>
      </c>
      <c r="AT134" s="179" t="s">
        <v>187</v>
      </c>
      <c r="AU134" s="179" t="s">
        <v>82</v>
      </c>
      <c r="AY134" s="18" t="s">
        <v>185</v>
      </c>
      <c r="BE134" s="180">
        <f>IF(N134="základní",J134,0)</f>
        <v>0</v>
      </c>
      <c r="BF134" s="180">
        <f>IF(N134="snížená",J134,0)</f>
        <v>0</v>
      </c>
      <c r="BG134" s="180">
        <f>IF(N134="zákl. přenesená",J134,0)</f>
        <v>0</v>
      </c>
      <c r="BH134" s="180">
        <f>IF(N134="sníž. přenesená",J134,0)</f>
        <v>0</v>
      </c>
      <c r="BI134" s="180">
        <f>IF(N134="nulová",J134,0)</f>
        <v>0</v>
      </c>
      <c r="BJ134" s="18" t="s">
        <v>80</v>
      </c>
      <c r="BK134" s="180">
        <f>ROUND(I134*H134,2)</f>
        <v>0</v>
      </c>
      <c r="BL134" s="18" t="s">
        <v>1666</v>
      </c>
      <c r="BM134" s="179" t="s">
        <v>1677</v>
      </c>
    </row>
    <row r="135" spans="1:65" s="14" customFormat="1" ht="11.25">
      <c r="B135" s="189"/>
      <c r="D135" s="182" t="s">
        <v>194</v>
      </c>
      <c r="E135" s="190" t="s">
        <v>1</v>
      </c>
      <c r="F135" s="191" t="s">
        <v>80</v>
      </c>
      <c r="H135" s="192">
        <v>1</v>
      </c>
      <c r="I135" s="193"/>
      <c r="L135" s="189"/>
      <c r="M135" s="194"/>
      <c r="N135" s="195"/>
      <c r="O135" s="195"/>
      <c r="P135" s="195"/>
      <c r="Q135" s="195"/>
      <c r="R135" s="195"/>
      <c r="S135" s="195"/>
      <c r="T135" s="196"/>
      <c r="AT135" s="190" t="s">
        <v>194</v>
      </c>
      <c r="AU135" s="190" t="s">
        <v>82</v>
      </c>
      <c r="AV135" s="14" t="s">
        <v>82</v>
      </c>
      <c r="AW135" s="14" t="s">
        <v>30</v>
      </c>
      <c r="AX135" s="14" t="s">
        <v>80</v>
      </c>
      <c r="AY135" s="190" t="s">
        <v>185</v>
      </c>
    </row>
    <row r="136" spans="1:65" s="2" customFormat="1" ht="16.5" customHeight="1">
      <c r="A136" s="33"/>
      <c r="B136" s="167"/>
      <c r="C136" s="168" t="s">
        <v>192</v>
      </c>
      <c r="D136" s="168" t="s">
        <v>187</v>
      </c>
      <c r="E136" s="169" t="s">
        <v>1678</v>
      </c>
      <c r="F136" s="170" t="s">
        <v>1679</v>
      </c>
      <c r="G136" s="171" t="s">
        <v>1665</v>
      </c>
      <c r="H136" s="172">
        <v>1</v>
      </c>
      <c r="I136" s="173"/>
      <c r="J136" s="174">
        <f>ROUND(I136*H136,2)</f>
        <v>0</v>
      </c>
      <c r="K136" s="170" t="s">
        <v>1</v>
      </c>
      <c r="L136" s="34"/>
      <c r="M136" s="175" t="s">
        <v>1</v>
      </c>
      <c r="N136" s="176" t="s">
        <v>38</v>
      </c>
      <c r="O136" s="59"/>
      <c r="P136" s="177">
        <f>O136*H136</f>
        <v>0</v>
      </c>
      <c r="Q136" s="177">
        <v>0</v>
      </c>
      <c r="R136" s="177">
        <f>Q136*H136</f>
        <v>0</v>
      </c>
      <c r="S136" s="177">
        <v>0</v>
      </c>
      <c r="T136" s="178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79" t="s">
        <v>1666</v>
      </c>
      <c r="AT136" s="179" t="s">
        <v>187</v>
      </c>
      <c r="AU136" s="179" t="s">
        <v>82</v>
      </c>
      <c r="AY136" s="18" t="s">
        <v>185</v>
      </c>
      <c r="BE136" s="180">
        <f>IF(N136="základní",J136,0)</f>
        <v>0</v>
      </c>
      <c r="BF136" s="180">
        <f>IF(N136="snížená",J136,0)</f>
        <v>0</v>
      </c>
      <c r="BG136" s="180">
        <f>IF(N136="zákl. přenesená",J136,0)</f>
        <v>0</v>
      </c>
      <c r="BH136" s="180">
        <f>IF(N136="sníž. přenesená",J136,0)</f>
        <v>0</v>
      </c>
      <c r="BI136" s="180">
        <f>IF(N136="nulová",J136,0)</f>
        <v>0</v>
      </c>
      <c r="BJ136" s="18" t="s">
        <v>80</v>
      </c>
      <c r="BK136" s="180">
        <f>ROUND(I136*H136,2)</f>
        <v>0</v>
      </c>
      <c r="BL136" s="18" t="s">
        <v>1666</v>
      </c>
      <c r="BM136" s="179" t="s">
        <v>1680</v>
      </c>
    </row>
    <row r="137" spans="1:65" s="14" customFormat="1" ht="11.25">
      <c r="B137" s="189"/>
      <c r="D137" s="182" t="s">
        <v>194</v>
      </c>
      <c r="E137" s="190" t="s">
        <v>1</v>
      </c>
      <c r="F137" s="191" t="s">
        <v>80</v>
      </c>
      <c r="H137" s="192">
        <v>1</v>
      </c>
      <c r="I137" s="193"/>
      <c r="L137" s="189"/>
      <c r="M137" s="194"/>
      <c r="N137" s="195"/>
      <c r="O137" s="195"/>
      <c r="P137" s="195"/>
      <c r="Q137" s="195"/>
      <c r="R137" s="195"/>
      <c r="S137" s="195"/>
      <c r="T137" s="196"/>
      <c r="AT137" s="190" t="s">
        <v>194</v>
      </c>
      <c r="AU137" s="190" t="s">
        <v>82</v>
      </c>
      <c r="AV137" s="14" t="s">
        <v>82</v>
      </c>
      <c r="AW137" s="14" t="s">
        <v>30</v>
      </c>
      <c r="AX137" s="14" t="s">
        <v>80</v>
      </c>
      <c r="AY137" s="190" t="s">
        <v>185</v>
      </c>
    </row>
    <row r="138" spans="1:65" s="2" customFormat="1" ht="16.5" customHeight="1">
      <c r="A138" s="33"/>
      <c r="B138" s="167"/>
      <c r="C138" s="168" t="s">
        <v>104</v>
      </c>
      <c r="D138" s="168" t="s">
        <v>187</v>
      </c>
      <c r="E138" s="169" t="s">
        <v>1681</v>
      </c>
      <c r="F138" s="170" t="s">
        <v>1682</v>
      </c>
      <c r="G138" s="171" t="s">
        <v>1683</v>
      </c>
      <c r="H138" s="172">
        <v>5</v>
      </c>
      <c r="I138" s="173"/>
      <c r="J138" s="174">
        <f>ROUND(I138*H138,2)</f>
        <v>0</v>
      </c>
      <c r="K138" s="170" t="s">
        <v>1</v>
      </c>
      <c r="L138" s="34"/>
      <c r="M138" s="175" t="s">
        <v>1</v>
      </c>
      <c r="N138" s="176" t="s">
        <v>38</v>
      </c>
      <c r="O138" s="59"/>
      <c r="P138" s="177">
        <f>O138*H138</f>
        <v>0</v>
      </c>
      <c r="Q138" s="177">
        <v>0</v>
      </c>
      <c r="R138" s="177">
        <f>Q138*H138</f>
        <v>0</v>
      </c>
      <c r="S138" s="177">
        <v>0</v>
      </c>
      <c r="T138" s="178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79" t="s">
        <v>1666</v>
      </c>
      <c r="AT138" s="179" t="s">
        <v>187</v>
      </c>
      <c r="AU138" s="179" t="s">
        <v>82</v>
      </c>
      <c r="AY138" s="18" t="s">
        <v>185</v>
      </c>
      <c r="BE138" s="180">
        <f>IF(N138="základní",J138,0)</f>
        <v>0</v>
      </c>
      <c r="BF138" s="180">
        <f>IF(N138="snížená",J138,0)</f>
        <v>0</v>
      </c>
      <c r="BG138" s="180">
        <f>IF(N138="zákl. přenesená",J138,0)</f>
        <v>0</v>
      </c>
      <c r="BH138" s="180">
        <f>IF(N138="sníž. přenesená",J138,0)</f>
        <v>0</v>
      </c>
      <c r="BI138" s="180">
        <f>IF(N138="nulová",J138,0)</f>
        <v>0</v>
      </c>
      <c r="BJ138" s="18" t="s">
        <v>80</v>
      </c>
      <c r="BK138" s="180">
        <f>ROUND(I138*H138,2)</f>
        <v>0</v>
      </c>
      <c r="BL138" s="18" t="s">
        <v>1666</v>
      </c>
      <c r="BM138" s="179" t="s">
        <v>1684</v>
      </c>
    </row>
    <row r="139" spans="1:65" s="13" customFormat="1" ht="11.25">
      <c r="B139" s="181"/>
      <c r="D139" s="182" t="s">
        <v>194</v>
      </c>
      <c r="E139" s="183" t="s">
        <v>1</v>
      </c>
      <c r="F139" s="184" t="s">
        <v>1685</v>
      </c>
      <c r="H139" s="183" t="s">
        <v>1</v>
      </c>
      <c r="I139" s="185"/>
      <c r="L139" s="181"/>
      <c r="M139" s="186"/>
      <c r="N139" s="187"/>
      <c r="O139" s="187"/>
      <c r="P139" s="187"/>
      <c r="Q139" s="187"/>
      <c r="R139" s="187"/>
      <c r="S139" s="187"/>
      <c r="T139" s="188"/>
      <c r="AT139" s="183" t="s">
        <v>194</v>
      </c>
      <c r="AU139" s="183" t="s">
        <v>82</v>
      </c>
      <c r="AV139" s="13" t="s">
        <v>80</v>
      </c>
      <c r="AW139" s="13" t="s">
        <v>30</v>
      </c>
      <c r="AX139" s="13" t="s">
        <v>73</v>
      </c>
      <c r="AY139" s="183" t="s">
        <v>185</v>
      </c>
    </row>
    <row r="140" spans="1:65" s="14" customFormat="1" ht="11.25">
      <c r="B140" s="189"/>
      <c r="D140" s="182" t="s">
        <v>194</v>
      </c>
      <c r="E140" s="190" t="s">
        <v>1</v>
      </c>
      <c r="F140" s="191" t="s">
        <v>104</v>
      </c>
      <c r="H140" s="192">
        <v>5</v>
      </c>
      <c r="I140" s="193"/>
      <c r="L140" s="189"/>
      <c r="M140" s="194"/>
      <c r="N140" s="195"/>
      <c r="O140" s="195"/>
      <c r="P140" s="195"/>
      <c r="Q140" s="195"/>
      <c r="R140" s="195"/>
      <c r="S140" s="195"/>
      <c r="T140" s="196"/>
      <c r="AT140" s="190" t="s">
        <v>194</v>
      </c>
      <c r="AU140" s="190" t="s">
        <v>82</v>
      </c>
      <c r="AV140" s="14" t="s">
        <v>82</v>
      </c>
      <c r="AW140" s="14" t="s">
        <v>30</v>
      </c>
      <c r="AX140" s="14" t="s">
        <v>80</v>
      </c>
      <c r="AY140" s="190" t="s">
        <v>185</v>
      </c>
    </row>
    <row r="141" spans="1:65" s="2" customFormat="1" ht="16.5" customHeight="1">
      <c r="A141" s="33"/>
      <c r="B141" s="167"/>
      <c r="C141" s="168" t="s">
        <v>217</v>
      </c>
      <c r="D141" s="168" t="s">
        <v>187</v>
      </c>
      <c r="E141" s="169" t="s">
        <v>1686</v>
      </c>
      <c r="F141" s="170" t="s">
        <v>1687</v>
      </c>
      <c r="G141" s="171" t="s">
        <v>1665</v>
      </c>
      <c r="H141" s="172">
        <v>1</v>
      </c>
      <c r="I141" s="173"/>
      <c r="J141" s="174">
        <f>ROUND(I141*H141,2)</f>
        <v>0</v>
      </c>
      <c r="K141" s="170" t="s">
        <v>1</v>
      </c>
      <c r="L141" s="34"/>
      <c r="M141" s="175" t="s">
        <v>1</v>
      </c>
      <c r="N141" s="176" t="s">
        <v>38</v>
      </c>
      <c r="O141" s="59"/>
      <c r="P141" s="177">
        <f>O141*H141</f>
        <v>0</v>
      </c>
      <c r="Q141" s="177">
        <v>0</v>
      </c>
      <c r="R141" s="177">
        <f>Q141*H141</f>
        <v>0</v>
      </c>
      <c r="S141" s="177">
        <v>0</v>
      </c>
      <c r="T141" s="178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79" t="s">
        <v>1666</v>
      </c>
      <c r="AT141" s="179" t="s">
        <v>187</v>
      </c>
      <c r="AU141" s="179" t="s">
        <v>82</v>
      </c>
      <c r="AY141" s="18" t="s">
        <v>185</v>
      </c>
      <c r="BE141" s="180">
        <f>IF(N141="základní",J141,0)</f>
        <v>0</v>
      </c>
      <c r="BF141" s="180">
        <f>IF(N141="snížená",J141,0)</f>
        <v>0</v>
      </c>
      <c r="BG141" s="180">
        <f>IF(N141="zákl. přenesená",J141,0)</f>
        <v>0</v>
      </c>
      <c r="BH141" s="180">
        <f>IF(N141="sníž. přenesená",J141,0)</f>
        <v>0</v>
      </c>
      <c r="BI141" s="180">
        <f>IF(N141="nulová",J141,0)</f>
        <v>0</v>
      </c>
      <c r="BJ141" s="18" t="s">
        <v>80</v>
      </c>
      <c r="BK141" s="180">
        <f>ROUND(I141*H141,2)</f>
        <v>0</v>
      </c>
      <c r="BL141" s="18" t="s">
        <v>1666</v>
      </c>
      <c r="BM141" s="179" t="s">
        <v>1688</v>
      </c>
    </row>
    <row r="142" spans="1:65" s="13" customFormat="1" ht="11.25">
      <c r="B142" s="181"/>
      <c r="D142" s="182" t="s">
        <v>194</v>
      </c>
      <c r="E142" s="183" t="s">
        <v>1</v>
      </c>
      <c r="F142" s="184" t="s">
        <v>1689</v>
      </c>
      <c r="H142" s="183" t="s">
        <v>1</v>
      </c>
      <c r="I142" s="185"/>
      <c r="L142" s="181"/>
      <c r="M142" s="186"/>
      <c r="N142" s="187"/>
      <c r="O142" s="187"/>
      <c r="P142" s="187"/>
      <c r="Q142" s="187"/>
      <c r="R142" s="187"/>
      <c r="S142" s="187"/>
      <c r="T142" s="188"/>
      <c r="AT142" s="183" t="s">
        <v>194</v>
      </c>
      <c r="AU142" s="183" t="s">
        <v>82</v>
      </c>
      <c r="AV142" s="13" t="s">
        <v>80</v>
      </c>
      <c r="AW142" s="13" t="s">
        <v>30</v>
      </c>
      <c r="AX142" s="13" t="s">
        <v>73</v>
      </c>
      <c r="AY142" s="183" t="s">
        <v>185</v>
      </c>
    </row>
    <row r="143" spans="1:65" s="13" customFormat="1" ht="11.25">
      <c r="B143" s="181"/>
      <c r="D143" s="182" t="s">
        <v>194</v>
      </c>
      <c r="E143" s="183" t="s">
        <v>1</v>
      </c>
      <c r="F143" s="184" t="s">
        <v>1690</v>
      </c>
      <c r="H143" s="183" t="s">
        <v>1</v>
      </c>
      <c r="I143" s="185"/>
      <c r="L143" s="181"/>
      <c r="M143" s="186"/>
      <c r="N143" s="187"/>
      <c r="O143" s="187"/>
      <c r="P143" s="187"/>
      <c r="Q143" s="187"/>
      <c r="R143" s="187"/>
      <c r="S143" s="187"/>
      <c r="T143" s="188"/>
      <c r="AT143" s="183" t="s">
        <v>194</v>
      </c>
      <c r="AU143" s="183" t="s">
        <v>82</v>
      </c>
      <c r="AV143" s="13" t="s">
        <v>80</v>
      </c>
      <c r="AW143" s="13" t="s">
        <v>30</v>
      </c>
      <c r="AX143" s="13" t="s">
        <v>73</v>
      </c>
      <c r="AY143" s="183" t="s">
        <v>185</v>
      </c>
    </row>
    <row r="144" spans="1:65" s="13" customFormat="1" ht="11.25">
      <c r="B144" s="181"/>
      <c r="D144" s="182" t="s">
        <v>194</v>
      </c>
      <c r="E144" s="183" t="s">
        <v>1</v>
      </c>
      <c r="F144" s="184" t="s">
        <v>1691</v>
      </c>
      <c r="H144" s="183" t="s">
        <v>1</v>
      </c>
      <c r="I144" s="185"/>
      <c r="L144" s="181"/>
      <c r="M144" s="186"/>
      <c r="N144" s="187"/>
      <c r="O144" s="187"/>
      <c r="P144" s="187"/>
      <c r="Q144" s="187"/>
      <c r="R144" s="187"/>
      <c r="S144" s="187"/>
      <c r="T144" s="188"/>
      <c r="AT144" s="183" t="s">
        <v>194</v>
      </c>
      <c r="AU144" s="183" t="s">
        <v>82</v>
      </c>
      <c r="AV144" s="13" t="s">
        <v>80</v>
      </c>
      <c r="AW144" s="13" t="s">
        <v>30</v>
      </c>
      <c r="AX144" s="13" t="s">
        <v>73</v>
      </c>
      <c r="AY144" s="183" t="s">
        <v>185</v>
      </c>
    </row>
    <row r="145" spans="1:65" s="13" customFormat="1" ht="22.5">
      <c r="B145" s="181"/>
      <c r="D145" s="182" t="s">
        <v>194</v>
      </c>
      <c r="E145" s="183" t="s">
        <v>1</v>
      </c>
      <c r="F145" s="184" t="s">
        <v>1692</v>
      </c>
      <c r="H145" s="183" t="s">
        <v>1</v>
      </c>
      <c r="I145" s="185"/>
      <c r="L145" s="181"/>
      <c r="M145" s="186"/>
      <c r="N145" s="187"/>
      <c r="O145" s="187"/>
      <c r="P145" s="187"/>
      <c r="Q145" s="187"/>
      <c r="R145" s="187"/>
      <c r="S145" s="187"/>
      <c r="T145" s="188"/>
      <c r="AT145" s="183" t="s">
        <v>194</v>
      </c>
      <c r="AU145" s="183" t="s">
        <v>82</v>
      </c>
      <c r="AV145" s="13" t="s">
        <v>80</v>
      </c>
      <c r="AW145" s="13" t="s">
        <v>30</v>
      </c>
      <c r="AX145" s="13" t="s">
        <v>73</v>
      </c>
      <c r="AY145" s="183" t="s">
        <v>185</v>
      </c>
    </row>
    <row r="146" spans="1:65" s="14" customFormat="1" ht="11.25">
      <c r="B146" s="189"/>
      <c r="D146" s="182" t="s">
        <v>194</v>
      </c>
      <c r="E146" s="190" t="s">
        <v>1</v>
      </c>
      <c r="F146" s="191" t="s">
        <v>80</v>
      </c>
      <c r="H146" s="192">
        <v>1</v>
      </c>
      <c r="I146" s="193"/>
      <c r="L146" s="189"/>
      <c r="M146" s="194"/>
      <c r="N146" s="195"/>
      <c r="O146" s="195"/>
      <c r="P146" s="195"/>
      <c r="Q146" s="195"/>
      <c r="R146" s="195"/>
      <c r="S146" s="195"/>
      <c r="T146" s="196"/>
      <c r="AT146" s="190" t="s">
        <v>194</v>
      </c>
      <c r="AU146" s="190" t="s">
        <v>82</v>
      </c>
      <c r="AV146" s="14" t="s">
        <v>82</v>
      </c>
      <c r="AW146" s="14" t="s">
        <v>30</v>
      </c>
      <c r="AX146" s="14" t="s">
        <v>80</v>
      </c>
      <c r="AY146" s="190" t="s">
        <v>185</v>
      </c>
    </row>
    <row r="147" spans="1:65" s="12" customFormat="1" ht="22.9" customHeight="1">
      <c r="B147" s="154"/>
      <c r="D147" s="155" t="s">
        <v>72</v>
      </c>
      <c r="E147" s="165" t="s">
        <v>1693</v>
      </c>
      <c r="F147" s="165" t="s">
        <v>1694</v>
      </c>
      <c r="I147" s="157"/>
      <c r="J147" s="166">
        <f>BK147</f>
        <v>0</v>
      </c>
      <c r="L147" s="154"/>
      <c r="M147" s="159"/>
      <c r="N147" s="160"/>
      <c r="O147" s="160"/>
      <c r="P147" s="161">
        <f>SUM(P148:P151)</f>
        <v>0</v>
      </c>
      <c r="Q147" s="160"/>
      <c r="R147" s="161">
        <f>SUM(R148:R151)</f>
        <v>0</v>
      </c>
      <c r="S147" s="160"/>
      <c r="T147" s="162">
        <f>SUM(T148:T151)</f>
        <v>0</v>
      </c>
      <c r="AR147" s="155" t="s">
        <v>104</v>
      </c>
      <c r="AT147" s="163" t="s">
        <v>72</v>
      </c>
      <c r="AU147" s="163" t="s">
        <v>80</v>
      </c>
      <c r="AY147" s="155" t="s">
        <v>185</v>
      </c>
      <c r="BK147" s="164">
        <f>SUM(BK148:BK151)</f>
        <v>0</v>
      </c>
    </row>
    <row r="148" spans="1:65" s="2" customFormat="1" ht="16.5" customHeight="1">
      <c r="A148" s="33"/>
      <c r="B148" s="167"/>
      <c r="C148" s="168" t="s">
        <v>222</v>
      </c>
      <c r="D148" s="168" t="s">
        <v>187</v>
      </c>
      <c r="E148" s="169" t="s">
        <v>1695</v>
      </c>
      <c r="F148" s="170" t="s">
        <v>1696</v>
      </c>
      <c r="G148" s="171" t="s">
        <v>1665</v>
      </c>
      <c r="H148" s="172">
        <v>1</v>
      </c>
      <c r="I148" s="173"/>
      <c r="J148" s="174">
        <f>ROUND(I148*H148,2)</f>
        <v>0</v>
      </c>
      <c r="K148" s="170" t="s">
        <v>1</v>
      </c>
      <c r="L148" s="34"/>
      <c r="M148" s="175" t="s">
        <v>1</v>
      </c>
      <c r="N148" s="176" t="s">
        <v>38</v>
      </c>
      <c r="O148" s="59"/>
      <c r="P148" s="177">
        <f>O148*H148</f>
        <v>0</v>
      </c>
      <c r="Q148" s="177">
        <v>0</v>
      </c>
      <c r="R148" s="177">
        <f>Q148*H148</f>
        <v>0</v>
      </c>
      <c r="S148" s="177">
        <v>0</v>
      </c>
      <c r="T148" s="178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79" t="s">
        <v>1666</v>
      </c>
      <c r="AT148" s="179" t="s">
        <v>187</v>
      </c>
      <c r="AU148" s="179" t="s">
        <v>82</v>
      </c>
      <c r="AY148" s="18" t="s">
        <v>185</v>
      </c>
      <c r="BE148" s="180">
        <f>IF(N148="základní",J148,0)</f>
        <v>0</v>
      </c>
      <c r="BF148" s="180">
        <f>IF(N148="snížená",J148,0)</f>
        <v>0</v>
      </c>
      <c r="BG148" s="180">
        <f>IF(N148="zákl. přenesená",J148,0)</f>
        <v>0</v>
      </c>
      <c r="BH148" s="180">
        <f>IF(N148="sníž. přenesená",J148,0)</f>
        <v>0</v>
      </c>
      <c r="BI148" s="180">
        <f>IF(N148="nulová",J148,0)</f>
        <v>0</v>
      </c>
      <c r="BJ148" s="18" t="s">
        <v>80</v>
      </c>
      <c r="BK148" s="180">
        <f>ROUND(I148*H148,2)</f>
        <v>0</v>
      </c>
      <c r="BL148" s="18" t="s">
        <v>1666</v>
      </c>
      <c r="BM148" s="179" t="s">
        <v>1697</v>
      </c>
    </row>
    <row r="149" spans="1:65" s="14" customFormat="1" ht="11.25">
      <c r="B149" s="189"/>
      <c r="D149" s="182" t="s">
        <v>194</v>
      </c>
      <c r="E149" s="190" t="s">
        <v>1</v>
      </c>
      <c r="F149" s="191" t="s">
        <v>80</v>
      </c>
      <c r="H149" s="192">
        <v>1</v>
      </c>
      <c r="I149" s="193"/>
      <c r="L149" s="189"/>
      <c r="M149" s="194"/>
      <c r="N149" s="195"/>
      <c r="O149" s="195"/>
      <c r="P149" s="195"/>
      <c r="Q149" s="195"/>
      <c r="R149" s="195"/>
      <c r="S149" s="195"/>
      <c r="T149" s="196"/>
      <c r="AT149" s="190" t="s">
        <v>194</v>
      </c>
      <c r="AU149" s="190" t="s">
        <v>82</v>
      </c>
      <c r="AV149" s="14" t="s">
        <v>82</v>
      </c>
      <c r="AW149" s="14" t="s">
        <v>30</v>
      </c>
      <c r="AX149" s="14" t="s">
        <v>80</v>
      </c>
      <c r="AY149" s="190" t="s">
        <v>185</v>
      </c>
    </row>
    <row r="150" spans="1:65" s="2" customFormat="1" ht="16.5" customHeight="1">
      <c r="A150" s="33"/>
      <c r="B150" s="167"/>
      <c r="C150" s="168" t="s">
        <v>230</v>
      </c>
      <c r="D150" s="168" t="s">
        <v>187</v>
      </c>
      <c r="E150" s="169" t="s">
        <v>1698</v>
      </c>
      <c r="F150" s="170" t="s">
        <v>1699</v>
      </c>
      <c r="G150" s="171" t="s">
        <v>1665</v>
      </c>
      <c r="H150" s="172">
        <v>1</v>
      </c>
      <c r="I150" s="173"/>
      <c r="J150" s="174">
        <f>ROUND(I150*H150,2)</f>
        <v>0</v>
      </c>
      <c r="K150" s="170" t="s">
        <v>1</v>
      </c>
      <c r="L150" s="34"/>
      <c r="M150" s="175" t="s">
        <v>1</v>
      </c>
      <c r="N150" s="176" t="s">
        <v>38</v>
      </c>
      <c r="O150" s="59"/>
      <c r="P150" s="177">
        <f>O150*H150</f>
        <v>0</v>
      </c>
      <c r="Q150" s="177">
        <v>0</v>
      </c>
      <c r="R150" s="177">
        <f>Q150*H150</f>
        <v>0</v>
      </c>
      <c r="S150" s="177">
        <v>0</v>
      </c>
      <c r="T150" s="178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79" t="s">
        <v>1666</v>
      </c>
      <c r="AT150" s="179" t="s">
        <v>187</v>
      </c>
      <c r="AU150" s="179" t="s">
        <v>82</v>
      </c>
      <c r="AY150" s="18" t="s">
        <v>185</v>
      </c>
      <c r="BE150" s="180">
        <f>IF(N150="základní",J150,0)</f>
        <v>0</v>
      </c>
      <c r="BF150" s="180">
        <f>IF(N150="snížená",J150,0)</f>
        <v>0</v>
      </c>
      <c r="BG150" s="180">
        <f>IF(N150="zákl. přenesená",J150,0)</f>
        <v>0</v>
      </c>
      <c r="BH150" s="180">
        <f>IF(N150="sníž. přenesená",J150,0)</f>
        <v>0</v>
      </c>
      <c r="BI150" s="180">
        <f>IF(N150="nulová",J150,0)</f>
        <v>0</v>
      </c>
      <c r="BJ150" s="18" t="s">
        <v>80</v>
      </c>
      <c r="BK150" s="180">
        <f>ROUND(I150*H150,2)</f>
        <v>0</v>
      </c>
      <c r="BL150" s="18" t="s">
        <v>1666</v>
      </c>
      <c r="BM150" s="179" t="s">
        <v>1700</v>
      </c>
    </row>
    <row r="151" spans="1:65" s="14" customFormat="1" ht="11.25">
      <c r="B151" s="189"/>
      <c r="D151" s="182" t="s">
        <v>194</v>
      </c>
      <c r="E151" s="190" t="s">
        <v>1</v>
      </c>
      <c r="F151" s="191" t="s">
        <v>80</v>
      </c>
      <c r="H151" s="192">
        <v>1</v>
      </c>
      <c r="I151" s="193"/>
      <c r="L151" s="189"/>
      <c r="M151" s="194"/>
      <c r="N151" s="195"/>
      <c r="O151" s="195"/>
      <c r="P151" s="195"/>
      <c r="Q151" s="195"/>
      <c r="R151" s="195"/>
      <c r="S151" s="195"/>
      <c r="T151" s="196"/>
      <c r="AT151" s="190" t="s">
        <v>194</v>
      </c>
      <c r="AU151" s="190" t="s">
        <v>82</v>
      </c>
      <c r="AV151" s="14" t="s">
        <v>82</v>
      </c>
      <c r="AW151" s="14" t="s">
        <v>30</v>
      </c>
      <c r="AX151" s="14" t="s">
        <v>80</v>
      </c>
      <c r="AY151" s="190" t="s">
        <v>185</v>
      </c>
    </row>
    <row r="152" spans="1:65" s="12" customFormat="1" ht="22.9" customHeight="1">
      <c r="B152" s="154"/>
      <c r="D152" s="155" t="s">
        <v>72</v>
      </c>
      <c r="E152" s="165" t="s">
        <v>1701</v>
      </c>
      <c r="F152" s="165" t="s">
        <v>1679</v>
      </c>
      <c r="I152" s="157"/>
      <c r="J152" s="166">
        <f>BK152</f>
        <v>0</v>
      </c>
      <c r="L152" s="154"/>
      <c r="M152" s="159"/>
      <c r="N152" s="160"/>
      <c r="O152" s="160"/>
      <c r="P152" s="161">
        <f>SUM(P153:P157)</f>
        <v>0</v>
      </c>
      <c r="Q152" s="160"/>
      <c r="R152" s="161">
        <f>SUM(R153:R157)</f>
        <v>0</v>
      </c>
      <c r="S152" s="160"/>
      <c r="T152" s="162">
        <f>SUM(T153:T157)</f>
        <v>0</v>
      </c>
      <c r="AR152" s="155" t="s">
        <v>104</v>
      </c>
      <c r="AT152" s="163" t="s">
        <v>72</v>
      </c>
      <c r="AU152" s="163" t="s">
        <v>80</v>
      </c>
      <c r="AY152" s="155" t="s">
        <v>185</v>
      </c>
      <c r="BK152" s="164">
        <f>SUM(BK153:BK157)</f>
        <v>0</v>
      </c>
    </row>
    <row r="153" spans="1:65" s="2" customFormat="1" ht="16.5" customHeight="1">
      <c r="A153" s="33"/>
      <c r="B153" s="167"/>
      <c r="C153" s="168" t="s">
        <v>238</v>
      </c>
      <c r="D153" s="168" t="s">
        <v>187</v>
      </c>
      <c r="E153" s="169" t="s">
        <v>1702</v>
      </c>
      <c r="F153" s="170" t="s">
        <v>1703</v>
      </c>
      <c r="G153" s="171" t="s">
        <v>1665</v>
      </c>
      <c r="H153" s="172">
        <v>1</v>
      </c>
      <c r="I153" s="173"/>
      <c r="J153" s="174">
        <f>ROUND(I153*H153,2)</f>
        <v>0</v>
      </c>
      <c r="K153" s="170" t="s">
        <v>1</v>
      </c>
      <c r="L153" s="34"/>
      <c r="M153" s="175" t="s">
        <v>1</v>
      </c>
      <c r="N153" s="176" t="s">
        <v>38</v>
      </c>
      <c r="O153" s="59"/>
      <c r="P153" s="177">
        <f>O153*H153</f>
        <v>0</v>
      </c>
      <c r="Q153" s="177">
        <v>0</v>
      </c>
      <c r="R153" s="177">
        <f>Q153*H153</f>
        <v>0</v>
      </c>
      <c r="S153" s="177">
        <v>0</v>
      </c>
      <c r="T153" s="178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79" t="s">
        <v>1666</v>
      </c>
      <c r="AT153" s="179" t="s">
        <v>187</v>
      </c>
      <c r="AU153" s="179" t="s">
        <v>82</v>
      </c>
      <c r="AY153" s="18" t="s">
        <v>185</v>
      </c>
      <c r="BE153" s="180">
        <f>IF(N153="základní",J153,0)</f>
        <v>0</v>
      </c>
      <c r="BF153" s="180">
        <f>IF(N153="snížená",J153,0)</f>
        <v>0</v>
      </c>
      <c r="BG153" s="180">
        <f>IF(N153="zákl. přenesená",J153,0)</f>
        <v>0</v>
      </c>
      <c r="BH153" s="180">
        <f>IF(N153="sníž. přenesená",J153,0)</f>
        <v>0</v>
      </c>
      <c r="BI153" s="180">
        <f>IF(N153="nulová",J153,0)</f>
        <v>0</v>
      </c>
      <c r="BJ153" s="18" t="s">
        <v>80</v>
      </c>
      <c r="BK153" s="180">
        <f>ROUND(I153*H153,2)</f>
        <v>0</v>
      </c>
      <c r="BL153" s="18" t="s">
        <v>1666</v>
      </c>
      <c r="BM153" s="179" t="s">
        <v>1704</v>
      </c>
    </row>
    <row r="154" spans="1:65" s="2" customFormat="1" ht="16.5" customHeight="1">
      <c r="A154" s="33"/>
      <c r="B154" s="167"/>
      <c r="C154" s="168" t="s">
        <v>243</v>
      </c>
      <c r="D154" s="168" t="s">
        <v>187</v>
      </c>
      <c r="E154" s="169" t="s">
        <v>1705</v>
      </c>
      <c r="F154" s="170" t="s">
        <v>1706</v>
      </c>
      <c r="G154" s="171" t="s">
        <v>1665</v>
      </c>
      <c r="H154" s="172">
        <v>1</v>
      </c>
      <c r="I154" s="173"/>
      <c r="J154" s="174">
        <f>ROUND(I154*H154,2)</f>
        <v>0</v>
      </c>
      <c r="K154" s="170" t="s">
        <v>1</v>
      </c>
      <c r="L154" s="34"/>
      <c r="M154" s="175" t="s">
        <v>1</v>
      </c>
      <c r="N154" s="176" t="s">
        <v>38</v>
      </c>
      <c r="O154" s="59"/>
      <c r="P154" s="177">
        <f>O154*H154</f>
        <v>0</v>
      </c>
      <c r="Q154" s="177">
        <v>0</v>
      </c>
      <c r="R154" s="177">
        <f>Q154*H154</f>
        <v>0</v>
      </c>
      <c r="S154" s="177">
        <v>0</v>
      </c>
      <c r="T154" s="178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79" t="s">
        <v>1666</v>
      </c>
      <c r="AT154" s="179" t="s">
        <v>187</v>
      </c>
      <c r="AU154" s="179" t="s">
        <v>82</v>
      </c>
      <c r="AY154" s="18" t="s">
        <v>185</v>
      </c>
      <c r="BE154" s="180">
        <f>IF(N154="základní",J154,0)</f>
        <v>0</v>
      </c>
      <c r="BF154" s="180">
        <f>IF(N154="snížená",J154,0)</f>
        <v>0</v>
      </c>
      <c r="BG154" s="180">
        <f>IF(N154="zákl. přenesená",J154,0)</f>
        <v>0</v>
      </c>
      <c r="BH154" s="180">
        <f>IF(N154="sníž. přenesená",J154,0)</f>
        <v>0</v>
      </c>
      <c r="BI154" s="180">
        <f>IF(N154="nulová",J154,0)</f>
        <v>0</v>
      </c>
      <c r="BJ154" s="18" t="s">
        <v>80</v>
      </c>
      <c r="BK154" s="180">
        <f>ROUND(I154*H154,2)</f>
        <v>0</v>
      </c>
      <c r="BL154" s="18" t="s">
        <v>1666</v>
      </c>
      <c r="BM154" s="179" t="s">
        <v>1707</v>
      </c>
    </row>
    <row r="155" spans="1:65" s="13" customFormat="1" ht="22.5">
      <c r="B155" s="181"/>
      <c r="D155" s="182" t="s">
        <v>194</v>
      </c>
      <c r="E155" s="183" t="s">
        <v>1</v>
      </c>
      <c r="F155" s="184" t="s">
        <v>1708</v>
      </c>
      <c r="H155" s="183" t="s">
        <v>1</v>
      </c>
      <c r="I155" s="185"/>
      <c r="L155" s="181"/>
      <c r="M155" s="186"/>
      <c r="N155" s="187"/>
      <c r="O155" s="187"/>
      <c r="P155" s="187"/>
      <c r="Q155" s="187"/>
      <c r="R155" s="187"/>
      <c r="S155" s="187"/>
      <c r="T155" s="188"/>
      <c r="AT155" s="183" t="s">
        <v>194</v>
      </c>
      <c r="AU155" s="183" t="s">
        <v>82</v>
      </c>
      <c r="AV155" s="13" t="s">
        <v>80</v>
      </c>
      <c r="AW155" s="13" t="s">
        <v>30</v>
      </c>
      <c r="AX155" s="13" t="s">
        <v>73</v>
      </c>
      <c r="AY155" s="183" t="s">
        <v>185</v>
      </c>
    </row>
    <row r="156" spans="1:65" s="13" customFormat="1" ht="11.25">
      <c r="B156" s="181"/>
      <c r="D156" s="182" t="s">
        <v>194</v>
      </c>
      <c r="E156" s="183" t="s">
        <v>1</v>
      </c>
      <c r="F156" s="184" t="s">
        <v>1709</v>
      </c>
      <c r="H156" s="183" t="s">
        <v>1</v>
      </c>
      <c r="I156" s="185"/>
      <c r="L156" s="181"/>
      <c r="M156" s="186"/>
      <c r="N156" s="187"/>
      <c r="O156" s="187"/>
      <c r="P156" s="187"/>
      <c r="Q156" s="187"/>
      <c r="R156" s="187"/>
      <c r="S156" s="187"/>
      <c r="T156" s="188"/>
      <c r="AT156" s="183" t="s">
        <v>194</v>
      </c>
      <c r="AU156" s="183" t="s">
        <v>82</v>
      </c>
      <c r="AV156" s="13" t="s">
        <v>80</v>
      </c>
      <c r="AW156" s="13" t="s">
        <v>30</v>
      </c>
      <c r="AX156" s="13" t="s">
        <v>73</v>
      </c>
      <c r="AY156" s="183" t="s">
        <v>185</v>
      </c>
    </row>
    <row r="157" spans="1:65" s="14" customFormat="1" ht="11.25">
      <c r="B157" s="189"/>
      <c r="D157" s="182" t="s">
        <v>194</v>
      </c>
      <c r="E157" s="190" t="s">
        <v>1</v>
      </c>
      <c r="F157" s="191" t="s">
        <v>80</v>
      </c>
      <c r="H157" s="192">
        <v>1</v>
      </c>
      <c r="I157" s="193"/>
      <c r="L157" s="189"/>
      <c r="M157" s="194"/>
      <c r="N157" s="195"/>
      <c r="O157" s="195"/>
      <c r="P157" s="195"/>
      <c r="Q157" s="195"/>
      <c r="R157" s="195"/>
      <c r="S157" s="195"/>
      <c r="T157" s="196"/>
      <c r="AT157" s="190" t="s">
        <v>194</v>
      </c>
      <c r="AU157" s="190" t="s">
        <v>82</v>
      </c>
      <c r="AV157" s="14" t="s">
        <v>82</v>
      </c>
      <c r="AW157" s="14" t="s">
        <v>30</v>
      </c>
      <c r="AX157" s="14" t="s">
        <v>80</v>
      </c>
      <c r="AY157" s="190" t="s">
        <v>185</v>
      </c>
    </row>
    <row r="158" spans="1:65" s="12" customFormat="1" ht="22.9" customHeight="1">
      <c r="B158" s="154"/>
      <c r="D158" s="155" t="s">
        <v>72</v>
      </c>
      <c r="E158" s="165" t="s">
        <v>1710</v>
      </c>
      <c r="F158" s="165" t="s">
        <v>1711</v>
      </c>
      <c r="I158" s="157"/>
      <c r="J158" s="166">
        <f>BK158</f>
        <v>0</v>
      </c>
      <c r="L158" s="154"/>
      <c r="M158" s="159"/>
      <c r="N158" s="160"/>
      <c r="O158" s="160"/>
      <c r="P158" s="161">
        <f>SUM(P159:P162)</f>
        <v>0</v>
      </c>
      <c r="Q158" s="160"/>
      <c r="R158" s="161">
        <f>SUM(R159:R162)</f>
        <v>0</v>
      </c>
      <c r="S158" s="160"/>
      <c r="T158" s="162">
        <f>SUM(T159:T162)</f>
        <v>0</v>
      </c>
      <c r="AR158" s="155" t="s">
        <v>104</v>
      </c>
      <c r="AT158" s="163" t="s">
        <v>72</v>
      </c>
      <c r="AU158" s="163" t="s">
        <v>80</v>
      </c>
      <c r="AY158" s="155" t="s">
        <v>185</v>
      </c>
      <c r="BK158" s="164">
        <f>SUM(BK159:BK162)</f>
        <v>0</v>
      </c>
    </row>
    <row r="159" spans="1:65" s="2" customFormat="1" ht="21.75" customHeight="1">
      <c r="A159" s="33"/>
      <c r="B159" s="167"/>
      <c r="C159" s="168" t="s">
        <v>248</v>
      </c>
      <c r="D159" s="168" t="s">
        <v>187</v>
      </c>
      <c r="E159" s="169" t="s">
        <v>1712</v>
      </c>
      <c r="F159" s="170" t="s">
        <v>1713</v>
      </c>
      <c r="G159" s="171" t="s">
        <v>1683</v>
      </c>
      <c r="H159" s="172">
        <v>6</v>
      </c>
      <c r="I159" s="173"/>
      <c r="J159" s="174">
        <f>ROUND(I159*H159,2)</f>
        <v>0</v>
      </c>
      <c r="K159" s="170" t="s">
        <v>1</v>
      </c>
      <c r="L159" s="34"/>
      <c r="M159" s="175" t="s">
        <v>1</v>
      </c>
      <c r="N159" s="176" t="s">
        <v>38</v>
      </c>
      <c r="O159" s="59"/>
      <c r="P159" s="177">
        <f>O159*H159</f>
        <v>0</v>
      </c>
      <c r="Q159" s="177">
        <v>0</v>
      </c>
      <c r="R159" s="177">
        <f>Q159*H159</f>
        <v>0</v>
      </c>
      <c r="S159" s="177">
        <v>0</v>
      </c>
      <c r="T159" s="178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79" t="s">
        <v>1666</v>
      </c>
      <c r="AT159" s="179" t="s">
        <v>187</v>
      </c>
      <c r="AU159" s="179" t="s">
        <v>82</v>
      </c>
      <c r="AY159" s="18" t="s">
        <v>185</v>
      </c>
      <c r="BE159" s="180">
        <f>IF(N159="základní",J159,0)</f>
        <v>0</v>
      </c>
      <c r="BF159" s="180">
        <f>IF(N159="snížená",J159,0)</f>
        <v>0</v>
      </c>
      <c r="BG159" s="180">
        <f>IF(N159="zákl. přenesená",J159,0)</f>
        <v>0</v>
      </c>
      <c r="BH159" s="180">
        <f>IF(N159="sníž. přenesená",J159,0)</f>
        <v>0</v>
      </c>
      <c r="BI159" s="180">
        <f>IF(N159="nulová",J159,0)</f>
        <v>0</v>
      </c>
      <c r="BJ159" s="18" t="s">
        <v>80</v>
      </c>
      <c r="BK159" s="180">
        <f>ROUND(I159*H159,2)</f>
        <v>0</v>
      </c>
      <c r="BL159" s="18" t="s">
        <v>1666</v>
      </c>
      <c r="BM159" s="179" t="s">
        <v>1714</v>
      </c>
    </row>
    <row r="160" spans="1:65" s="2" customFormat="1" ht="16.5" customHeight="1">
      <c r="A160" s="33"/>
      <c r="B160" s="167"/>
      <c r="C160" s="168" t="s">
        <v>253</v>
      </c>
      <c r="D160" s="168" t="s">
        <v>187</v>
      </c>
      <c r="E160" s="169" t="s">
        <v>1715</v>
      </c>
      <c r="F160" s="170" t="s">
        <v>1716</v>
      </c>
      <c r="G160" s="171" t="s">
        <v>1665</v>
      </c>
      <c r="H160" s="172">
        <v>1</v>
      </c>
      <c r="I160" s="173"/>
      <c r="J160" s="174">
        <f>ROUND(I160*H160,2)</f>
        <v>0</v>
      </c>
      <c r="K160" s="170" t="s">
        <v>1</v>
      </c>
      <c r="L160" s="34"/>
      <c r="M160" s="175" t="s">
        <v>1</v>
      </c>
      <c r="N160" s="176" t="s">
        <v>38</v>
      </c>
      <c r="O160" s="59"/>
      <c r="P160" s="177">
        <f>O160*H160</f>
        <v>0</v>
      </c>
      <c r="Q160" s="177">
        <v>0</v>
      </c>
      <c r="R160" s="177">
        <f>Q160*H160</f>
        <v>0</v>
      </c>
      <c r="S160" s="177">
        <v>0</v>
      </c>
      <c r="T160" s="178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79" t="s">
        <v>1666</v>
      </c>
      <c r="AT160" s="179" t="s">
        <v>187</v>
      </c>
      <c r="AU160" s="179" t="s">
        <v>82</v>
      </c>
      <c r="AY160" s="18" t="s">
        <v>185</v>
      </c>
      <c r="BE160" s="180">
        <f>IF(N160="základní",J160,0)</f>
        <v>0</v>
      </c>
      <c r="BF160" s="180">
        <f>IF(N160="snížená",J160,0)</f>
        <v>0</v>
      </c>
      <c r="BG160" s="180">
        <f>IF(N160="zákl. přenesená",J160,0)</f>
        <v>0</v>
      </c>
      <c r="BH160" s="180">
        <f>IF(N160="sníž. přenesená",J160,0)</f>
        <v>0</v>
      </c>
      <c r="BI160" s="180">
        <f>IF(N160="nulová",J160,0)</f>
        <v>0</v>
      </c>
      <c r="BJ160" s="18" t="s">
        <v>80</v>
      </c>
      <c r="BK160" s="180">
        <f>ROUND(I160*H160,2)</f>
        <v>0</v>
      </c>
      <c r="BL160" s="18" t="s">
        <v>1666</v>
      </c>
      <c r="BM160" s="179" t="s">
        <v>1717</v>
      </c>
    </row>
    <row r="161" spans="1:65" s="13" customFormat="1" ht="11.25">
      <c r="B161" s="181"/>
      <c r="D161" s="182" t="s">
        <v>194</v>
      </c>
      <c r="E161" s="183" t="s">
        <v>1</v>
      </c>
      <c r="F161" s="184" t="s">
        <v>1718</v>
      </c>
      <c r="H161" s="183" t="s">
        <v>1</v>
      </c>
      <c r="I161" s="185"/>
      <c r="L161" s="181"/>
      <c r="M161" s="186"/>
      <c r="N161" s="187"/>
      <c r="O161" s="187"/>
      <c r="P161" s="187"/>
      <c r="Q161" s="187"/>
      <c r="R161" s="187"/>
      <c r="S161" s="187"/>
      <c r="T161" s="188"/>
      <c r="AT161" s="183" t="s">
        <v>194</v>
      </c>
      <c r="AU161" s="183" t="s">
        <v>82</v>
      </c>
      <c r="AV161" s="13" t="s">
        <v>80</v>
      </c>
      <c r="AW161" s="13" t="s">
        <v>30</v>
      </c>
      <c r="AX161" s="13" t="s">
        <v>73</v>
      </c>
      <c r="AY161" s="183" t="s">
        <v>185</v>
      </c>
    </row>
    <row r="162" spans="1:65" s="14" customFormat="1" ht="11.25">
      <c r="B162" s="189"/>
      <c r="D162" s="182" t="s">
        <v>194</v>
      </c>
      <c r="E162" s="190" t="s">
        <v>1</v>
      </c>
      <c r="F162" s="191" t="s">
        <v>80</v>
      </c>
      <c r="H162" s="192">
        <v>1</v>
      </c>
      <c r="I162" s="193"/>
      <c r="L162" s="189"/>
      <c r="M162" s="194"/>
      <c r="N162" s="195"/>
      <c r="O162" s="195"/>
      <c r="P162" s="195"/>
      <c r="Q162" s="195"/>
      <c r="R162" s="195"/>
      <c r="S162" s="195"/>
      <c r="T162" s="196"/>
      <c r="AT162" s="190" t="s">
        <v>194</v>
      </c>
      <c r="AU162" s="190" t="s">
        <v>82</v>
      </c>
      <c r="AV162" s="14" t="s">
        <v>82</v>
      </c>
      <c r="AW162" s="14" t="s">
        <v>30</v>
      </c>
      <c r="AX162" s="14" t="s">
        <v>80</v>
      </c>
      <c r="AY162" s="190" t="s">
        <v>185</v>
      </c>
    </row>
    <row r="163" spans="1:65" s="12" customFormat="1" ht="22.9" customHeight="1">
      <c r="B163" s="154"/>
      <c r="D163" s="155" t="s">
        <v>72</v>
      </c>
      <c r="E163" s="165" t="s">
        <v>1719</v>
      </c>
      <c r="F163" s="165" t="s">
        <v>1720</v>
      </c>
      <c r="I163" s="157"/>
      <c r="J163" s="166">
        <f>BK163</f>
        <v>0</v>
      </c>
      <c r="L163" s="154"/>
      <c r="M163" s="159"/>
      <c r="N163" s="160"/>
      <c r="O163" s="160"/>
      <c r="P163" s="161">
        <f>SUM(P164:P166)</f>
        <v>0</v>
      </c>
      <c r="Q163" s="160"/>
      <c r="R163" s="161">
        <f>SUM(R164:R166)</f>
        <v>0</v>
      </c>
      <c r="S163" s="160"/>
      <c r="T163" s="162">
        <f>SUM(T164:T166)</f>
        <v>0</v>
      </c>
      <c r="AR163" s="155" t="s">
        <v>104</v>
      </c>
      <c r="AT163" s="163" t="s">
        <v>72</v>
      </c>
      <c r="AU163" s="163" t="s">
        <v>80</v>
      </c>
      <c r="AY163" s="155" t="s">
        <v>185</v>
      </c>
      <c r="BK163" s="164">
        <f>SUM(BK164:BK166)</f>
        <v>0</v>
      </c>
    </row>
    <row r="164" spans="1:65" s="2" customFormat="1" ht="21.75" customHeight="1">
      <c r="A164" s="33"/>
      <c r="B164" s="167"/>
      <c r="C164" s="168" t="s">
        <v>259</v>
      </c>
      <c r="D164" s="168" t="s">
        <v>187</v>
      </c>
      <c r="E164" s="169" t="s">
        <v>1721</v>
      </c>
      <c r="F164" s="170" t="s">
        <v>1722</v>
      </c>
      <c r="G164" s="171" t="s">
        <v>1665</v>
      </c>
      <c r="H164" s="172">
        <v>1</v>
      </c>
      <c r="I164" s="173"/>
      <c r="J164" s="174">
        <f>ROUND(I164*H164,2)</f>
        <v>0</v>
      </c>
      <c r="K164" s="170" t="s">
        <v>1</v>
      </c>
      <c r="L164" s="34"/>
      <c r="M164" s="175" t="s">
        <v>1</v>
      </c>
      <c r="N164" s="176" t="s">
        <v>38</v>
      </c>
      <c r="O164" s="59"/>
      <c r="P164" s="177">
        <f>O164*H164</f>
        <v>0</v>
      </c>
      <c r="Q164" s="177">
        <v>0</v>
      </c>
      <c r="R164" s="177">
        <f>Q164*H164</f>
        <v>0</v>
      </c>
      <c r="S164" s="177">
        <v>0</v>
      </c>
      <c r="T164" s="178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79" t="s">
        <v>1666</v>
      </c>
      <c r="AT164" s="179" t="s">
        <v>187</v>
      </c>
      <c r="AU164" s="179" t="s">
        <v>82</v>
      </c>
      <c r="AY164" s="18" t="s">
        <v>185</v>
      </c>
      <c r="BE164" s="180">
        <f>IF(N164="základní",J164,0)</f>
        <v>0</v>
      </c>
      <c r="BF164" s="180">
        <f>IF(N164="snížená",J164,0)</f>
        <v>0</v>
      </c>
      <c r="BG164" s="180">
        <f>IF(N164="zákl. přenesená",J164,0)</f>
        <v>0</v>
      </c>
      <c r="BH164" s="180">
        <f>IF(N164="sníž. přenesená",J164,0)</f>
        <v>0</v>
      </c>
      <c r="BI164" s="180">
        <f>IF(N164="nulová",J164,0)</f>
        <v>0</v>
      </c>
      <c r="BJ164" s="18" t="s">
        <v>80</v>
      </c>
      <c r="BK164" s="180">
        <f>ROUND(I164*H164,2)</f>
        <v>0</v>
      </c>
      <c r="BL164" s="18" t="s">
        <v>1666</v>
      </c>
      <c r="BM164" s="179" t="s">
        <v>1723</v>
      </c>
    </row>
    <row r="165" spans="1:65" s="13" customFormat="1" ht="22.5">
      <c r="B165" s="181"/>
      <c r="D165" s="182" t="s">
        <v>194</v>
      </c>
      <c r="E165" s="183" t="s">
        <v>1</v>
      </c>
      <c r="F165" s="184" t="s">
        <v>1724</v>
      </c>
      <c r="H165" s="183" t="s">
        <v>1</v>
      </c>
      <c r="I165" s="185"/>
      <c r="L165" s="181"/>
      <c r="M165" s="186"/>
      <c r="N165" s="187"/>
      <c r="O165" s="187"/>
      <c r="P165" s="187"/>
      <c r="Q165" s="187"/>
      <c r="R165" s="187"/>
      <c r="S165" s="187"/>
      <c r="T165" s="188"/>
      <c r="AT165" s="183" t="s">
        <v>194</v>
      </c>
      <c r="AU165" s="183" t="s">
        <v>82</v>
      </c>
      <c r="AV165" s="13" t="s">
        <v>80</v>
      </c>
      <c r="AW165" s="13" t="s">
        <v>30</v>
      </c>
      <c r="AX165" s="13" t="s">
        <v>73</v>
      </c>
      <c r="AY165" s="183" t="s">
        <v>185</v>
      </c>
    </row>
    <row r="166" spans="1:65" s="14" customFormat="1" ht="11.25">
      <c r="B166" s="189"/>
      <c r="D166" s="182" t="s">
        <v>194</v>
      </c>
      <c r="E166" s="190" t="s">
        <v>1</v>
      </c>
      <c r="F166" s="191" t="s">
        <v>80</v>
      </c>
      <c r="H166" s="192">
        <v>1</v>
      </c>
      <c r="I166" s="193"/>
      <c r="L166" s="189"/>
      <c r="M166" s="194"/>
      <c r="N166" s="195"/>
      <c r="O166" s="195"/>
      <c r="P166" s="195"/>
      <c r="Q166" s="195"/>
      <c r="R166" s="195"/>
      <c r="S166" s="195"/>
      <c r="T166" s="196"/>
      <c r="AT166" s="190" t="s">
        <v>194</v>
      </c>
      <c r="AU166" s="190" t="s">
        <v>82</v>
      </c>
      <c r="AV166" s="14" t="s">
        <v>82</v>
      </c>
      <c r="AW166" s="14" t="s">
        <v>30</v>
      </c>
      <c r="AX166" s="14" t="s">
        <v>80</v>
      </c>
      <c r="AY166" s="190" t="s">
        <v>185</v>
      </c>
    </row>
    <row r="167" spans="1:65" s="12" customFormat="1" ht="22.9" customHeight="1">
      <c r="B167" s="154"/>
      <c r="D167" s="155" t="s">
        <v>72</v>
      </c>
      <c r="E167" s="165" t="s">
        <v>1725</v>
      </c>
      <c r="F167" s="165" t="s">
        <v>1726</v>
      </c>
      <c r="I167" s="157"/>
      <c r="J167" s="166">
        <f>BK167</f>
        <v>0</v>
      </c>
      <c r="L167" s="154"/>
      <c r="M167" s="159"/>
      <c r="N167" s="160"/>
      <c r="O167" s="160"/>
      <c r="P167" s="161">
        <f>SUM(P168:P170)</f>
        <v>0</v>
      </c>
      <c r="Q167" s="160"/>
      <c r="R167" s="161">
        <f>SUM(R168:R170)</f>
        <v>0</v>
      </c>
      <c r="S167" s="160"/>
      <c r="T167" s="162">
        <f>SUM(T168:T170)</f>
        <v>0</v>
      </c>
      <c r="AR167" s="155" t="s">
        <v>104</v>
      </c>
      <c r="AT167" s="163" t="s">
        <v>72</v>
      </c>
      <c r="AU167" s="163" t="s">
        <v>80</v>
      </c>
      <c r="AY167" s="155" t="s">
        <v>185</v>
      </c>
      <c r="BK167" s="164">
        <f>SUM(BK168:BK170)</f>
        <v>0</v>
      </c>
    </row>
    <row r="168" spans="1:65" s="2" customFormat="1" ht="16.5" customHeight="1">
      <c r="A168" s="33"/>
      <c r="B168" s="167"/>
      <c r="C168" s="168" t="s">
        <v>266</v>
      </c>
      <c r="D168" s="168" t="s">
        <v>187</v>
      </c>
      <c r="E168" s="169" t="s">
        <v>1727</v>
      </c>
      <c r="F168" s="170" t="s">
        <v>1728</v>
      </c>
      <c r="G168" s="171" t="s">
        <v>1665</v>
      </c>
      <c r="H168" s="172">
        <v>1</v>
      </c>
      <c r="I168" s="173"/>
      <c r="J168" s="174">
        <f>ROUND(I168*H168,2)</f>
        <v>0</v>
      </c>
      <c r="K168" s="170" t="s">
        <v>1</v>
      </c>
      <c r="L168" s="34"/>
      <c r="M168" s="175" t="s">
        <v>1</v>
      </c>
      <c r="N168" s="176" t="s">
        <v>38</v>
      </c>
      <c r="O168" s="59"/>
      <c r="P168" s="177">
        <f>O168*H168</f>
        <v>0</v>
      </c>
      <c r="Q168" s="177">
        <v>0</v>
      </c>
      <c r="R168" s="177">
        <f>Q168*H168</f>
        <v>0</v>
      </c>
      <c r="S168" s="177">
        <v>0</v>
      </c>
      <c r="T168" s="178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79" t="s">
        <v>1666</v>
      </c>
      <c r="AT168" s="179" t="s">
        <v>187</v>
      </c>
      <c r="AU168" s="179" t="s">
        <v>82</v>
      </c>
      <c r="AY168" s="18" t="s">
        <v>185</v>
      </c>
      <c r="BE168" s="180">
        <f>IF(N168="základní",J168,0)</f>
        <v>0</v>
      </c>
      <c r="BF168" s="180">
        <f>IF(N168="snížená",J168,0)</f>
        <v>0</v>
      </c>
      <c r="BG168" s="180">
        <f>IF(N168="zákl. přenesená",J168,0)</f>
        <v>0</v>
      </c>
      <c r="BH168" s="180">
        <f>IF(N168="sníž. přenesená",J168,0)</f>
        <v>0</v>
      </c>
      <c r="BI168" s="180">
        <f>IF(N168="nulová",J168,0)</f>
        <v>0</v>
      </c>
      <c r="BJ168" s="18" t="s">
        <v>80</v>
      </c>
      <c r="BK168" s="180">
        <f>ROUND(I168*H168,2)</f>
        <v>0</v>
      </c>
      <c r="BL168" s="18" t="s">
        <v>1666</v>
      </c>
      <c r="BM168" s="179" t="s">
        <v>1729</v>
      </c>
    </row>
    <row r="169" spans="1:65" s="13" customFormat="1" ht="22.5">
      <c r="B169" s="181"/>
      <c r="D169" s="182" t="s">
        <v>194</v>
      </c>
      <c r="E169" s="183" t="s">
        <v>1</v>
      </c>
      <c r="F169" s="184" t="s">
        <v>1730</v>
      </c>
      <c r="H169" s="183" t="s">
        <v>1</v>
      </c>
      <c r="I169" s="185"/>
      <c r="L169" s="181"/>
      <c r="M169" s="186"/>
      <c r="N169" s="187"/>
      <c r="O169" s="187"/>
      <c r="P169" s="187"/>
      <c r="Q169" s="187"/>
      <c r="R169" s="187"/>
      <c r="S169" s="187"/>
      <c r="T169" s="188"/>
      <c r="AT169" s="183" t="s">
        <v>194</v>
      </c>
      <c r="AU169" s="183" t="s">
        <v>82</v>
      </c>
      <c r="AV169" s="13" t="s">
        <v>80</v>
      </c>
      <c r="AW169" s="13" t="s">
        <v>30</v>
      </c>
      <c r="AX169" s="13" t="s">
        <v>73</v>
      </c>
      <c r="AY169" s="183" t="s">
        <v>185</v>
      </c>
    </row>
    <row r="170" spans="1:65" s="14" customFormat="1" ht="11.25">
      <c r="B170" s="189"/>
      <c r="D170" s="182" t="s">
        <v>194</v>
      </c>
      <c r="E170" s="190" t="s">
        <v>1</v>
      </c>
      <c r="F170" s="191" t="s">
        <v>80</v>
      </c>
      <c r="H170" s="192">
        <v>1</v>
      </c>
      <c r="I170" s="193"/>
      <c r="L170" s="189"/>
      <c r="M170" s="228"/>
      <c r="N170" s="229"/>
      <c r="O170" s="229"/>
      <c r="P170" s="229"/>
      <c r="Q170" s="229"/>
      <c r="R170" s="229"/>
      <c r="S170" s="229"/>
      <c r="T170" s="230"/>
      <c r="AT170" s="190" t="s">
        <v>194</v>
      </c>
      <c r="AU170" s="190" t="s">
        <v>82</v>
      </c>
      <c r="AV170" s="14" t="s">
        <v>82</v>
      </c>
      <c r="AW170" s="14" t="s">
        <v>30</v>
      </c>
      <c r="AX170" s="14" t="s">
        <v>80</v>
      </c>
      <c r="AY170" s="190" t="s">
        <v>185</v>
      </c>
    </row>
    <row r="171" spans="1:65" s="2" customFormat="1" ht="6.95" customHeight="1">
      <c r="A171" s="33"/>
      <c r="B171" s="48"/>
      <c r="C171" s="49"/>
      <c r="D171" s="49"/>
      <c r="E171" s="49"/>
      <c r="F171" s="49"/>
      <c r="G171" s="49"/>
      <c r="H171" s="49"/>
      <c r="I171" s="127"/>
      <c r="J171" s="49"/>
      <c r="K171" s="49"/>
      <c r="L171" s="34"/>
      <c r="M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</row>
  </sheetData>
  <autoFilter ref="C122:K170" xr:uid="{00000000-0009-0000-0000-000006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854"/>
  <sheetViews>
    <sheetView showGridLines="0" workbookViewId="0">
      <selection activeCell="D7" sqref="D7"/>
    </sheetView>
  </sheetViews>
  <sheetFormatPr defaultRowHeight="1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9"/>
      <c r="C3" s="20"/>
      <c r="D3" s="20"/>
      <c r="E3" s="20"/>
      <c r="F3" s="20"/>
      <c r="G3" s="20"/>
      <c r="H3" s="21"/>
    </row>
    <row r="4" spans="1:8" s="1" customFormat="1" ht="24.95" customHeight="1">
      <c r="B4" s="21"/>
      <c r="C4" s="22" t="s">
        <v>1731</v>
      </c>
      <c r="H4" s="21"/>
    </row>
    <row r="5" spans="1:8" s="1" customFormat="1" ht="12" customHeight="1">
      <c r="B5" s="21"/>
      <c r="C5" s="25" t="s">
        <v>13</v>
      </c>
      <c r="D5" s="270" t="s">
        <v>14</v>
      </c>
      <c r="E5" s="266"/>
      <c r="F5" s="266"/>
      <c r="H5" s="21"/>
    </row>
    <row r="6" spans="1:8" s="1" customFormat="1" ht="36.950000000000003" customHeight="1">
      <c r="B6" s="21"/>
      <c r="C6" s="27" t="s">
        <v>16</v>
      </c>
      <c r="D6" s="267" t="s">
        <v>17</v>
      </c>
      <c r="E6" s="266"/>
      <c r="F6" s="266"/>
      <c r="H6" s="21"/>
    </row>
    <row r="7" spans="1:8" s="1" customFormat="1" ht="16.5" customHeight="1">
      <c r="B7" s="21"/>
      <c r="C7" s="28" t="s">
        <v>22</v>
      </c>
      <c r="D7" s="56"/>
      <c r="H7" s="21"/>
    </row>
    <row r="8" spans="1:8" s="2" customFormat="1" ht="10.9" customHeight="1">
      <c r="A8" s="33"/>
      <c r="B8" s="34"/>
      <c r="C8" s="33"/>
      <c r="D8" s="33"/>
      <c r="E8" s="33"/>
      <c r="F8" s="33"/>
      <c r="G8" s="33"/>
      <c r="H8" s="34"/>
    </row>
    <row r="9" spans="1:8" s="11" customFormat="1" ht="29.25" customHeight="1">
      <c r="A9" s="143"/>
      <c r="B9" s="144"/>
      <c r="C9" s="145" t="s">
        <v>54</v>
      </c>
      <c r="D9" s="146" t="s">
        <v>55</v>
      </c>
      <c r="E9" s="146" t="s">
        <v>172</v>
      </c>
      <c r="F9" s="148" t="s">
        <v>1732</v>
      </c>
      <c r="G9" s="143"/>
      <c r="H9" s="144"/>
    </row>
    <row r="10" spans="1:8" s="2" customFormat="1" ht="26.45" customHeight="1">
      <c r="A10" s="33"/>
      <c r="B10" s="34"/>
      <c r="C10" s="231" t="s">
        <v>1733</v>
      </c>
      <c r="D10" s="231" t="s">
        <v>78</v>
      </c>
      <c r="E10" s="33"/>
      <c r="F10" s="33"/>
      <c r="G10" s="33"/>
      <c r="H10" s="34"/>
    </row>
    <row r="11" spans="1:8" s="2" customFormat="1" ht="16.899999999999999" customHeight="1">
      <c r="A11" s="33"/>
      <c r="B11" s="34"/>
      <c r="C11" s="232" t="s">
        <v>1734</v>
      </c>
      <c r="D11" s="233" t="s">
        <v>1</v>
      </c>
      <c r="E11" s="234" t="s">
        <v>1</v>
      </c>
      <c r="F11" s="235">
        <v>6.75</v>
      </c>
      <c r="G11" s="33"/>
      <c r="H11" s="34"/>
    </row>
    <row r="12" spans="1:8" s="2" customFormat="1" ht="16.899999999999999" customHeight="1">
      <c r="A12" s="33"/>
      <c r="B12" s="34"/>
      <c r="C12" s="232" t="s">
        <v>100</v>
      </c>
      <c r="D12" s="233" t="s">
        <v>101</v>
      </c>
      <c r="E12" s="234" t="s">
        <v>1</v>
      </c>
      <c r="F12" s="235">
        <v>1.76</v>
      </c>
      <c r="G12" s="33"/>
      <c r="H12" s="34"/>
    </row>
    <row r="13" spans="1:8" s="2" customFormat="1" ht="16.899999999999999" customHeight="1">
      <c r="A13" s="33"/>
      <c r="B13" s="34"/>
      <c r="C13" s="236" t="s">
        <v>1</v>
      </c>
      <c r="D13" s="236" t="s">
        <v>387</v>
      </c>
      <c r="E13" s="18" t="s">
        <v>1</v>
      </c>
      <c r="F13" s="237">
        <v>0</v>
      </c>
      <c r="G13" s="33"/>
      <c r="H13" s="34"/>
    </row>
    <row r="14" spans="1:8" s="2" customFormat="1" ht="16.899999999999999" customHeight="1">
      <c r="A14" s="33"/>
      <c r="B14" s="34"/>
      <c r="C14" s="236" t="s">
        <v>1</v>
      </c>
      <c r="D14" s="236" t="s">
        <v>388</v>
      </c>
      <c r="E14" s="18" t="s">
        <v>1</v>
      </c>
      <c r="F14" s="237">
        <v>1.76</v>
      </c>
      <c r="G14" s="33"/>
      <c r="H14" s="34"/>
    </row>
    <row r="15" spans="1:8" s="2" customFormat="1" ht="16.899999999999999" customHeight="1">
      <c r="A15" s="33"/>
      <c r="B15" s="34"/>
      <c r="C15" s="236" t="s">
        <v>100</v>
      </c>
      <c r="D15" s="236" t="s">
        <v>101</v>
      </c>
      <c r="E15" s="18" t="s">
        <v>1</v>
      </c>
      <c r="F15" s="237">
        <v>1.76</v>
      </c>
      <c r="G15" s="33"/>
      <c r="H15" s="34"/>
    </row>
    <row r="16" spans="1:8" s="2" customFormat="1" ht="16.899999999999999" customHeight="1">
      <c r="A16" s="33"/>
      <c r="B16" s="34"/>
      <c r="C16" s="238" t="s">
        <v>1735</v>
      </c>
      <c r="D16" s="33"/>
      <c r="E16" s="33"/>
      <c r="F16" s="33"/>
      <c r="G16" s="33"/>
      <c r="H16" s="34"/>
    </row>
    <row r="17" spans="1:8" s="2" customFormat="1" ht="16.899999999999999" customHeight="1">
      <c r="A17" s="33"/>
      <c r="B17" s="34"/>
      <c r="C17" s="236" t="s">
        <v>373</v>
      </c>
      <c r="D17" s="236" t="s">
        <v>374</v>
      </c>
      <c r="E17" s="18" t="s">
        <v>262</v>
      </c>
      <c r="F17" s="237">
        <v>328.90199999999999</v>
      </c>
      <c r="G17" s="33"/>
      <c r="H17" s="34"/>
    </row>
    <row r="18" spans="1:8" s="2" customFormat="1" ht="16.899999999999999" customHeight="1">
      <c r="A18" s="33"/>
      <c r="B18" s="34"/>
      <c r="C18" s="236" t="s">
        <v>539</v>
      </c>
      <c r="D18" s="236" t="s">
        <v>540</v>
      </c>
      <c r="E18" s="18" t="s">
        <v>294</v>
      </c>
      <c r="F18" s="237">
        <v>1.76</v>
      </c>
      <c r="G18" s="33"/>
      <c r="H18" s="34"/>
    </row>
    <row r="19" spans="1:8" s="2" customFormat="1" ht="16.899999999999999" customHeight="1">
      <c r="A19" s="33"/>
      <c r="B19" s="34"/>
      <c r="C19" s="232" t="s">
        <v>1736</v>
      </c>
      <c r="D19" s="233" t="s">
        <v>101</v>
      </c>
      <c r="E19" s="234" t="s">
        <v>1</v>
      </c>
      <c r="F19" s="235">
        <v>0.06</v>
      </c>
      <c r="G19" s="33"/>
      <c r="H19" s="34"/>
    </row>
    <row r="20" spans="1:8" s="2" customFormat="1" ht="16.899999999999999" customHeight="1">
      <c r="A20" s="33"/>
      <c r="B20" s="34"/>
      <c r="C20" s="232" t="s">
        <v>1737</v>
      </c>
      <c r="D20" s="233" t="s">
        <v>1738</v>
      </c>
      <c r="E20" s="234" t="s">
        <v>1</v>
      </c>
      <c r="F20" s="235">
        <v>184</v>
      </c>
      <c r="G20" s="33"/>
      <c r="H20" s="34"/>
    </row>
    <row r="21" spans="1:8" s="2" customFormat="1" ht="16.899999999999999" customHeight="1">
      <c r="A21" s="33"/>
      <c r="B21" s="34"/>
      <c r="C21" s="232" t="s">
        <v>1739</v>
      </c>
      <c r="D21" s="233" t="s">
        <v>1</v>
      </c>
      <c r="E21" s="234" t="s">
        <v>1</v>
      </c>
      <c r="F21" s="235">
        <v>1.8440000000000001</v>
      </c>
      <c r="G21" s="33"/>
      <c r="H21" s="34"/>
    </row>
    <row r="22" spans="1:8" s="2" customFormat="1" ht="16.899999999999999" customHeight="1">
      <c r="A22" s="33"/>
      <c r="B22" s="34"/>
      <c r="C22" s="236" t="s">
        <v>1</v>
      </c>
      <c r="D22" s="236" t="s">
        <v>195</v>
      </c>
      <c r="E22" s="18" t="s">
        <v>1</v>
      </c>
      <c r="F22" s="237">
        <v>0</v>
      </c>
      <c r="G22" s="33"/>
      <c r="H22" s="34"/>
    </row>
    <row r="23" spans="1:8" s="2" customFormat="1" ht="16.899999999999999" customHeight="1">
      <c r="A23" s="33"/>
      <c r="B23" s="34"/>
      <c r="C23" s="236" t="s">
        <v>1</v>
      </c>
      <c r="D23" s="236" t="s">
        <v>1740</v>
      </c>
      <c r="E23" s="18" t="s">
        <v>1</v>
      </c>
      <c r="F23" s="237">
        <v>0</v>
      </c>
      <c r="G23" s="33"/>
      <c r="H23" s="34"/>
    </row>
    <row r="24" spans="1:8" s="2" customFormat="1" ht="16.899999999999999" customHeight="1">
      <c r="A24" s="33"/>
      <c r="B24" s="34"/>
      <c r="C24" s="236" t="s">
        <v>1739</v>
      </c>
      <c r="D24" s="236" t="s">
        <v>1741</v>
      </c>
      <c r="E24" s="18" t="s">
        <v>1</v>
      </c>
      <c r="F24" s="237">
        <v>1.8440000000000001</v>
      </c>
      <c r="G24" s="33"/>
      <c r="H24" s="34"/>
    </row>
    <row r="25" spans="1:8" s="2" customFormat="1" ht="16.899999999999999" customHeight="1">
      <c r="A25" s="33"/>
      <c r="B25" s="34"/>
      <c r="C25" s="232" t="s">
        <v>103</v>
      </c>
      <c r="D25" s="233" t="s">
        <v>1</v>
      </c>
      <c r="E25" s="234" t="s">
        <v>1</v>
      </c>
      <c r="F25" s="235">
        <v>5</v>
      </c>
      <c r="G25" s="33"/>
      <c r="H25" s="34"/>
    </row>
    <row r="26" spans="1:8" s="2" customFormat="1" ht="22.5">
      <c r="A26" s="33"/>
      <c r="B26" s="34"/>
      <c r="C26" s="236" t="s">
        <v>1</v>
      </c>
      <c r="D26" s="236" t="s">
        <v>652</v>
      </c>
      <c r="E26" s="18" t="s">
        <v>1</v>
      </c>
      <c r="F26" s="237">
        <v>0</v>
      </c>
      <c r="G26" s="33"/>
      <c r="H26" s="34"/>
    </row>
    <row r="27" spans="1:8" s="2" customFormat="1" ht="16.899999999999999" customHeight="1">
      <c r="A27" s="33"/>
      <c r="B27" s="34"/>
      <c r="C27" s="236" t="s">
        <v>1</v>
      </c>
      <c r="D27" s="236" t="s">
        <v>1298</v>
      </c>
      <c r="E27" s="18" t="s">
        <v>1</v>
      </c>
      <c r="F27" s="237">
        <v>0</v>
      </c>
      <c r="G27" s="33"/>
      <c r="H27" s="34"/>
    </row>
    <row r="28" spans="1:8" s="2" customFormat="1" ht="16.899999999999999" customHeight="1">
      <c r="A28" s="33"/>
      <c r="B28" s="34"/>
      <c r="C28" s="236" t="s">
        <v>1</v>
      </c>
      <c r="D28" s="236" t="s">
        <v>1299</v>
      </c>
      <c r="E28" s="18" t="s">
        <v>1</v>
      </c>
      <c r="F28" s="237">
        <v>5</v>
      </c>
      <c r="G28" s="33"/>
      <c r="H28" s="34"/>
    </row>
    <row r="29" spans="1:8" s="2" customFormat="1" ht="16.899999999999999" customHeight="1">
      <c r="A29" s="33"/>
      <c r="B29" s="34"/>
      <c r="C29" s="236" t="s">
        <v>103</v>
      </c>
      <c r="D29" s="236" t="s">
        <v>146</v>
      </c>
      <c r="E29" s="18" t="s">
        <v>1</v>
      </c>
      <c r="F29" s="237">
        <v>5</v>
      </c>
      <c r="G29" s="33"/>
      <c r="H29" s="34"/>
    </row>
    <row r="30" spans="1:8" s="2" customFormat="1" ht="16.899999999999999" customHeight="1">
      <c r="A30" s="33"/>
      <c r="B30" s="34"/>
      <c r="C30" s="238" t="s">
        <v>1735</v>
      </c>
      <c r="D30" s="33"/>
      <c r="E30" s="33"/>
      <c r="F30" s="33"/>
      <c r="G30" s="33"/>
      <c r="H30" s="34"/>
    </row>
    <row r="31" spans="1:8" s="2" customFormat="1" ht="16.899999999999999" customHeight="1">
      <c r="A31" s="33"/>
      <c r="B31" s="34"/>
      <c r="C31" s="236" t="s">
        <v>1295</v>
      </c>
      <c r="D31" s="236" t="s">
        <v>1296</v>
      </c>
      <c r="E31" s="18" t="s">
        <v>190</v>
      </c>
      <c r="F31" s="237">
        <v>5</v>
      </c>
      <c r="G31" s="33"/>
      <c r="H31" s="34"/>
    </row>
    <row r="32" spans="1:8" s="2" customFormat="1" ht="16.899999999999999" customHeight="1">
      <c r="A32" s="33"/>
      <c r="B32" s="34"/>
      <c r="C32" s="236" t="s">
        <v>1301</v>
      </c>
      <c r="D32" s="236" t="s">
        <v>1302</v>
      </c>
      <c r="E32" s="18" t="s">
        <v>190</v>
      </c>
      <c r="F32" s="237">
        <v>5.75</v>
      </c>
      <c r="G32" s="33"/>
      <c r="H32" s="34"/>
    </row>
    <row r="33" spans="1:8" s="2" customFormat="1" ht="16.899999999999999" customHeight="1">
      <c r="A33" s="33"/>
      <c r="B33" s="34"/>
      <c r="C33" s="232" t="s">
        <v>1742</v>
      </c>
      <c r="D33" s="233" t="s">
        <v>1</v>
      </c>
      <c r="E33" s="234" t="s">
        <v>1</v>
      </c>
      <c r="F33" s="235">
        <v>7.2</v>
      </c>
      <c r="G33" s="33"/>
      <c r="H33" s="34"/>
    </row>
    <row r="34" spans="1:8" s="2" customFormat="1" ht="16.899999999999999" customHeight="1">
      <c r="A34" s="33"/>
      <c r="B34" s="34"/>
      <c r="C34" s="232" t="s">
        <v>1743</v>
      </c>
      <c r="D34" s="233" t="s">
        <v>1</v>
      </c>
      <c r="E34" s="234" t="s">
        <v>1</v>
      </c>
      <c r="F34" s="235">
        <v>50</v>
      </c>
      <c r="G34" s="33"/>
      <c r="H34" s="34"/>
    </row>
    <row r="35" spans="1:8" s="2" customFormat="1" ht="16.899999999999999" customHeight="1">
      <c r="A35" s="33"/>
      <c r="B35" s="34"/>
      <c r="C35" s="232" t="s">
        <v>1744</v>
      </c>
      <c r="D35" s="233" t="s">
        <v>1</v>
      </c>
      <c r="E35" s="234" t="s">
        <v>1</v>
      </c>
      <c r="F35" s="235">
        <v>127</v>
      </c>
      <c r="G35" s="33"/>
      <c r="H35" s="34"/>
    </row>
    <row r="36" spans="1:8" s="2" customFormat="1" ht="16.899999999999999" customHeight="1">
      <c r="A36" s="33"/>
      <c r="B36" s="34"/>
      <c r="C36" s="232" t="s">
        <v>1745</v>
      </c>
      <c r="D36" s="233" t="s">
        <v>1</v>
      </c>
      <c r="E36" s="234" t="s">
        <v>1</v>
      </c>
      <c r="F36" s="235">
        <v>7</v>
      </c>
      <c r="G36" s="33"/>
      <c r="H36" s="34"/>
    </row>
    <row r="37" spans="1:8" s="2" customFormat="1" ht="16.899999999999999" customHeight="1">
      <c r="A37" s="33"/>
      <c r="B37" s="34"/>
      <c r="C37" s="232" t="s">
        <v>106</v>
      </c>
      <c r="D37" s="233" t="s">
        <v>101</v>
      </c>
      <c r="E37" s="234" t="s">
        <v>1</v>
      </c>
      <c r="F37" s="235">
        <v>52.44</v>
      </c>
      <c r="G37" s="33"/>
      <c r="H37" s="34"/>
    </row>
    <row r="38" spans="1:8" s="2" customFormat="1" ht="16.899999999999999" customHeight="1">
      <c r="A38" s="33"/>
      <c r="B38" s="34"/>
      <c r="C38" s="236" t="s">
        <v>1</v>
      </c>
      <c r="D38" s="236" t="s">
        <v>235</v>
      </c>
      <c r="E38" s="18" t="s">
        <v>1</v>
      </c>
      <c r="F38" s="237">
        <v>0</v>
      </c>
      <c r="G38" s="33"/>
      <c r="H38" s="34"/>
    </row>
    <row r="39" spans="1:8" s="2" customFormat="1" ht="16.899999999999999" customHeight="1">
      <c r="A39" s="33"/>
      <c r="B39" s="34"/>
      <c r="C39" s="236" t="s">
        <v>1</v>
      </c>
      <c r="D39" s="236" t="s">
        <v>376</v>
      </c>
      <c r="E39" s="18" t="s">
        <v>1</v>
      </c>
      <c r="F39" s="237">
        <v>0</v>
      </c>
      <c r="G39" s="33"/>
      <c r="H39" s="34"/>
    </row>
    <row r="40" spans="1:8" s="2" customFormat="1" ht="16.899999999999999" customHeight="1">
      <c r="A40" s="33"/>
      <c r="B40" s="34"/>
      <c r="C40" s="236" t="s">
        <v>1</v>
      </c>
      <c r="D40" s="236" t="s">
        <v>377</v>
      </c>
      <c r="E40" s="18" t="s">
        <v>1</v>
      </c>
      <c r="F40" s="237">
        <v>0</v>
      </c>
      <c r="G40" s="33"/>
      <c r="H40" s="34"/>
    </row>
    <row r="41" spans="1:8" s="2" customFormat="1" ht="16.899999999999999" customHeight="1">
      <c r="A41" s="33"/>
      <c r="B41" s="34"/>
      <c r="C41" s="236" t="s">
        <v>1</v>
      </c>
      <c r="D41" s="236" t="s">
        <v>378</v>
      </c>
      <c r="E41" s="18" t="s">
        <v>1</v>
      </c>
      <c r="F41" s="237">
        <v>44.4</v>
      </c>
      <c r="G41" s="33"/>
      <c r="H41" s="34"/>
    </row>
    <row r="42" spans="1:8" s="2" customFormat="1" ht="16.899999999999999" customHeight="1">
      <c r="A42" s="33"/>
      <c r="B42" s="34"/>
      <c r="C42" s="236" t="s">
        <v>1</v>
      </c>
      <c r="D42" s="236" t="s">
        <v>379</v>
      </c>
      <c r="E42" s="18" t="s">
        <v>1</v>
      </c>
      <c r="F42" s="237">
        <v>-1.1200000000000001</v>
      </c>
      <c r="G42" s="33"/>
      <c r="H42" s="34"/>
    </row>
    <row r="43" spans="1:8" s="2" customFormat="1" ht="16.899999999999999" customHeight="1">
      <c r="A43" s="33"/>
      <c r="B43" s="34"/>
      <c r="C43" s="236" t="s">
        <v>1</v>
      </c>
      <c r="D43" s="236" t="s">
        <v>380</v>
      </c>
      <c r="E43" s="18" t="s">
        <v>1</v>
      </c>
      <c r="F43" s="237">
        <v>9</v>
      </c>
      <c r="G43" s="33"/>
      <c r="H43" s="34"/>
    </row>
    <row r="44" spans="1:8" s="2" customFormat="1" ht="16.899999999999999" customHeight="1">
      <c r="A44" s="33"/>
      <c r="B44" s="34"/>
      <c r="C44" s="236" t="s">
        <v>1</v>
      </c>
      <c r="D44" s="236" t="s">
        <v>381</v>
      </c>
      <c r="E44" s="18" t="s">
        <v>1</v>
      </c>
      <c r="F44" s="237">
        <v>0.16</v>
      </c>
      <c r="G44" s="33"/>
      <c r="H44" s="34"/>
    </row>
    <row r="45" spans="1:8" s="2" customFormat="1" ht="16.899999999999999" customHeight="1">
      <c r="A45" s="33"/>
      <c r="B45" s="34"/>
      <c r="C45" s="236" t="s">
        <v>106</v>
      </c>
      <c r="D45" s="236" t="s">
        <v>101</v>
      </c>
      <c r="E45" s="18" t="s">
        <v>1</v>
      </c>
      <c r="F45" s="237">
        <v>52.44</v>
      </c>
      <c r="G45" s="33"/>
      <c r="H45" s="34"/>
    </row>
    <row r="46" spans="1:8" s="2" customFormat="1" ht="16.899999999999999" customHeight="1">
      <c r="A46" s="33"/>
      <c r="B46" s="34"/>
      <c r="C46" s="238" t="s">
        <v>1735</v>
      </c>
      <c r="D46" s="33"/>
      <c r="E46" s="33"/>
      <c r="F46" s="33"/>
      <c r="G46" s="33"/>
      <c r="H46" s="34"/>
    </row>
    <row r="47" spans="1:8" s="2" customFormat="1" ht="16.899999999999999" customHeight="1">
      <c r="A47" s="33"/>
      <c r="B47" s="34"/>
      <c r="C47" s="236" t="s">
        <v>373</v>
      </c>
      <c r="D47" s="236" t="s">
        <v>374</v>
      </c>
      <c r="E47" s="18" t="s">
        <v>262</v>
      </c>
      <c r="F47" s="237">
        <v>328.90199999999999</v>
      </c>
      <c r="G47" s="33"/>
      <c r="H47" s="34"/>
    </row>
    <row r="48" spans="1:8" s="2" customFormat="1" ht="16.899999999999999" customHeight="1">
      <c r="A48" s="33"/>
      <c r="B48" s="34"/>
      <c r="C48" s="236" t="s">
        <v>414</v>
      </c>
      <c r="D48" s="236" t="s">
        <v>415</v>
      </c>
      <c r="E48" s="18" t="s">
        <v>262</v>
      </c>
      <c r="F48" s="237">
        <v>348.44099999999997</v>
      </c>
      <c r="G48" s="33"/>
      <c r="H48" s="34"/>
    </row>
    <row r="49" spans="1:8" s="2" customFormat="1" ht="16.899999999999999" customHeight="1">
      <c r="A49" s="33"/>
      <c r="B49" s="34"/>
      <c r="C49" s="236" t="s">
        <v>528</v>
      </c>
      <c r="D49" s="236" t="s">
        <v>529</v>
      </c>
      <c r="E49" s="18" t="s">
        <v>294</v>
      </c>
      <c r="F49" s="237">
        <v>63.615000000000002</v>
      </c>
      <c r="G49" s="33"/>
      <c r="H49" s="34"/>
    </row>
    <row r="50" spans="1:8" s="2" customFormat="1" ht="16.899999999999999" customHeight="1">
      <c r="A50" s="33"/>
      <c r="B50" s="34"/>
      <c r="C50" s="232" t="s">
        <v>1746</v>
      </c>
      <c r="D50" s="233" t="s">
        <v>101</v>
      </c>
      <c r="E50" s="234" t="s">
        <v>1</v>
      </c>
      <c r="F50" s="235">
        <v>27.17</v>
      </c>
      <c r="G50" s="33"/>
      <c r="H50" s="34"/>
    </row>
    <row r="51" spans="1:8" s="2" customFormat="1" ht="16.899999999999999" customHeight="1">
      <c r="A51" s="33"/>
      <c r="B51" s="34"/>
      <c r="C51" s="232" t="s">
        <v>108</v>
      </c>
      <c r="D51" s="233" t="s">
        <v>101</v>
      </c>
      <c r="E51" s="234" t="s">
        <v>1</v>
      </c>
      <c r="F51" s="235">
        <v>193.28</v>
      </c>
      <c r="G51" s="33"/>
      <c r="H51" s="34"/>
    </row>
    <row r="52" spans="1:8" s="2" customFormat="1" ht="16.899999999999999" customHeight="1">
      <c r="A52" s="33"/>
      <c r="B52" s="34"/>
      <c r="C52" s="236" t="s">
        <v>1</v>
      </c>
      <c r="D52" s="236" t="s">
        <v>382</v>
      </c>
      <c r="E52" s="18" t="s">
        <v>1</v>
      </c>
      <c r="F52" s="237">
        <v>0</v>
      </c>
      <c r="G52" s="33"/>
      <c r="H52" s="34"/>
    </row>
    <row r="53" spans="1:8" s="2" customFormat="1" ht="16.899999999999999" customHeight="1">
      <c r="A53" s="33"/>
      <c r="B53" s="34"/>
      <c r="C53" s="236" t="s">
        <v>1</v>
      </c>
      <c r="D53" s="236" t="s">
        <v>383</v>
      </c>
      <c r="E53" s="18" t="s">
        <v>1</v>
      </c>
      <c r="F53" s="237">
        <v>184.9</v>
      </c>
      <c r="G53" s="33"/>
      <c r="H53" s="34"/>
    </row>
    <row r="54" spans="1:8" s="2" customFormat="1" ht="16.899999999999999" customHeight="1">
      <c r="A54" s="33"/>
      <c r="B54" s="34"/>
      <c r="C54" s="236" t="s">
        <v>1</v>
      </c>
      <c r="D54" s="236" t="s">
        <v>384</v>
      </c>
      <c r="E54" s="18" t="s">
        <v>1</v>
      </c>
      <c r="F54" s="237">
        <v>-4.76</v>
      </c>
      <c r="G54" s="33"/>
      <c r="H54" s="34"/>
    </row>
    <row r="55" spans="1:8" s="2" customFormat="1" ht="16.899999999999999" customHeight="1">
      <c r="A55" s="33"/>
      <c r="B55" s="34"/>
      <c r="C55" s="236" t="s">
        <v>1</v>
      </c>
      <c r="D55" s="236" t="s">
        <v>385</v>
      </c>
      <c r="E55" s="18" t="s">
        <v>1</v>
      </c>
      <c r="F55" s="237">
        <v>0.64</v>
      </c>
      <c r="G55" s="33"/>
      <c r="H55" s="34"/>
    </row>
    <row r="56" spans="1:8" s="2" customFormat="1" ht="16.899999999999999" customHeight="1">
      <c r="A56" s="33"/>
      <c r="B56" s="34"/>
      <c r="C56" s="236" t="s">
        <v>1</v>
      </c>
      <c r="D56" s="236" t="s">
        <v>386</v>
      </c>
      <c r="E56" s="18" t="s">
        <v>1</v>
      </c>
      <c r="F56" s="237">
        <v>12.5</v>
      </c>
      <c r="G56" s="33"/>
      <c r="H56" s="34"/>
    </row>
    <row r="57" spans="1:8" s="2" customFormat="1" ht="16.899999999999999" customHeight="1">
      <c r="A57" s="33"/>
      <c r="B57" s="34"/>
      <c r="C57" s="236" t="s">
        <v>108</v>
      </c>
      <c r="D57" s="236" t="s">
        <v>101</v>
      </c>
      <c r="E57" s="18" t="s">
        <v>1</v>
      </c>
      <c r="F57" s="237">
        <v>193.28</v>
      </c>
      <c r="G57" s="33"/>
      <c r="H57" s="34"/>
    </row>
    <row r="58" spans="1:8" s="2" customFormat="1" ht="16.899999999999999" customHeight="1">
      <c r="A58" s="33"/>
      <c r="B58" s="34"/>
      <c r="C58" s="238" t="s">
        <v>1735</v>
      </c>
      <c r="D58" s="33"/>
      <c r="E58" s="33"/>
      <c r="F58" s="33"/>
      <c r="G58" s="33"/>
      <c r="H58" s="34"/>
    </row>
    <row r="59" spans="1:8" s="2" customFormat="1" ht="16.899999999999999" customHeight="1">
      <c r="A59" s="33"/>
      <c r="B59" s="34"/>
      <c r="C59" s="236" t="s">
        <v>373</v>
      </c>
      <c r="D59" s="236" t="s">
        <v>374</v>
      </c>
      <c r="E59" s="18" t="s">
        <v>262</v>
      </c>
      <c r="F59" s="237">
        <v>328.90199999999999</v>
      </c>
      <c r="G59" s="33"/>
      <c r="H59" s="34"/>
    </row>
    <row r="60" spans="1:8" s="2" customFormat="1" ht="16.899999999999999" customHeight="1">
      <c r="A60" s="33"/>
      <c r="B60" s="34"/>
      <c r="C60" s="236" t="s">
        <v>444</v>
      </c>
      <c r="D60" s="236" t="s">
        <v>445</v>
      </c>
      <c r="E60" s="18" t="s">
        <v>262</v>
      </c>
      <c r="F60" s="237">
        <v>187.08799999999999</v>
      </c>
      <c r="G60" s="33"/>
      <c r="H60" s="34"/>
    </row>
    <row r="61" spans="1:8" s="2" customFormat="1" ht="16.899999999999999" customHeight="1">
      <c r="A61" s="33"/>
      <c r="B61" s="34"/>
      <c r="C61" s="232" t="s">
        <v>1747</v>
      </c>
      <c r="D61" s="233" t="s">
        <v>1</v>
      </c>
      <c r="E61" s="234" t="s">
        <v>1</v>
      </c>
      <c r="F61" s="235">
        <v>575.54999999999995</v>
      </c>
      <c r="G61" s="33"/>
      <c r="H61" s="34"/>
    </row>
    <row r="62" spans="1:8" s="2" customFormat="1" ht="16.899999999999999" customHeight="1">
      <c r="A62" s="33"/>
      <c r="B62" s="34"/>
      <c r="C62" s="236" t="s">
        <v>1</v>
      </c>
      <c r="D62" s="236" t="s">
        <v>235</v>
      </c>
      <c r="E62" s="18" t="s">
        <v>1</v>
      </c>
      <c r="F62" s="237">
        <v>0</v>
      </c>
      <c r="G62" s="33"/>
      <c r="H62" s="34"/>
    </row>
    <row r="63" spans="1:8" s="2" customFormat="1" ht="16.899999999999999" customHeight="1">
      <c r="A63" s="33"/>
      <c r="B63" s="34"/>
      <c r="C63" s="236" t="s">
        <v>1747</v>
      </c>
      <c r="D63" s="236" t="s">
        <v>1748</v>
      </c>
      <c r="E63" s="18" t="s">
        <v>1</v>
      </c>
      <c r="F63" s="237">
        <v>575.54999999999995</v>
      </c>
      <c r="G63" s="33"/>
      <c r="H63" s="34"/>
    </row>
    <row r="64" spans="1:8" s="2" customFormat="1" ht="16.899999999999999" customHeight="1">
      <c r="A64" s="33"/>
      <c r="B64" s="34"/>
      <c r="C64" s="232" t="s">
        <v>110</v>
      </c>
      <c r="D64" s="233" t="s">
        <v>1</v>
      </c>
      <c r="E64" s="234" t="s">
        <v>1</v>
      </c>
      <c r="F64" s="235">
        <v>2032.08</v>
      </c>
      <c r="G64" s="33"/>
      <c r="H64" s="34"/>
    </row>
    <row r="65" spans="1:8" s="2" customFormat="1" ht="16.899999999999999" customHeight="1">
      <c r="A65" s="33"/>
      <c r="B65" s="34"/>
      <c r="C65" s="236" t="s">
        <v>1</v>
      </c>
      <c r="D65" s="236" t="s">
        <v>235</v>
      </c>
      <c r="E65" s="18" t="s">
        <v>1</v>
      </c>
      <c r="F65" s="237">
        <v>0</v>
      </c>
      <c r="G65" s="33"/>
      <c r="H65" s="34"/>
    </row>
    <row r="66" spans="1:8" s="2" customFormat="1" ht="16.899999999999999" customHeight="1">
      <c r="A66" s="33"/>
      <c r="B66" s="34"/>
      <c r="C66" s="236" t="s">
        <v>1</v>
      </c>
      <c r="D66" s="236" t="s">
        <v>328</v>
      </c>
      <c r="E66" s="18" t="s">
        <v>1</v>
      </c>
      <c r="F66" s="237">
        <v>1639.64</v>
      </c>
      <c r="G66" s="33"/>
      <c r="H66" s="34"/>
    </row>
    <row r="67" spans="1:8" s="2" customFormat="1" ht="16.899999999999999" customHeight="1">
      <c r="A67" s="33"/>
      <c r="B67" s="34"/>
      <c r="C67" s="236" t="s">
        <v>1</v>
      </c>
      <c r="D67" s="236" t="s">
        <v>329</v>
      </c>
      <c r="E67" s="18" t="s">
        <v>1</v>
      </c>
      <c r="F67" s="237">
        <v>144</v>
      </c>
      <c r="G67" s="33"/>
      <c r="H67" s="34"/>
    </row>
    <row r="68" spans="1:8" s="2" customFormat="1" ht="16.899999999999999" customHeight="1">
      <c r="A68" s="33"/>
      <c r="B68" s="34"/>
      <c r="C68" s="236" t="s">
        <v>1</v>
      </c>
      <c r="D68" s="236" t="s">
        <v>330</v>
      </c>
      <c r="E68" s="18" t="s">
        <v>1</v>
      </c>
      <c r="F68" s="237">
        <v>96</v>
      </c>
      <c r="G68" s="33"/>
      <c r="H68" s="34"/>
    </row>
    <row r="69" spans="1:8" s="2" customFormat="1" ht="16.899999999999999" customHeight="1">
      <c r="A69" s="33"/>
      <c r="B69" s="34"/>
      <c r="C69" s="236" t="s">
        <v>1</v>
      </c>
      <c r="D69" s="236" t="s">
        <v>331</v>
      </c>
      <c r="E69" s="18" t="s">
        <v>1</v>
      </c>
      <c r="F69" s="237">
        <v>20</v>
      </c>
      <c r="G69" s="33"/>
      <c r="H69" s="34"/>
    </row>
    <row r="70" spans="1:8" s="2" customFormat="1" ht="16.899999999999999" customHeight="1">
      <c r="A70" s="33"/>
      <c r="B70" s="34"/>
      <c r="C70" s="236" t="s">
        <v>1</v>
      </c>
      <c r="D70" s="236" t="s">
        <v>332</v>
      </c>
      <c r="E70" s="18" t="s">
        <v>1</v>
      </c>
      <c r="F70" s="237">
        <v>16</v>
      </c>
      <c r="G70" s="33"/>
      <c r="H70" s="34"/>
    </row>
    <row r="71" spans="1:8" s="2" customFormat="1" ht="16.899999999999999" customHeight="1">
      <c r="A71" s="33"/>
      <c r="B71" s="34"/>
      <c r="C71" s="236" t="s">
        <v>1</v>
      </c>
      <c r="D71" s="236" t="s">
        <v>333</v>
      </c>
      <c r="E71" s="18" t="s">
        <v>1</v>
      </c>
      <c r="F71" s="237">
        <v>13.6</v>
      </c>
      <c r="G71" s="33"/>
      <c r="H71" s="34"/>
    </row>
    <row r="72" spans="1:8" s="2" customFormat="1" ht="16.899999999999999" customHeight="1">
      <c r="A72" s="33"/>
      <c r="B72" s="34"/>
      <c r="C72" s="236" t="s">
        <v>1</v>
      </c>
      <c r="D72" s="236" t="s">
        <v>334</v>
      </c>
      <c r="E72" s="18" t="s">
        <v>1</v>
      </c>
      <c r="F72" s="237">
        <v>27.2</v>
      </c>
      <c r="G72" s="33"/>
      <c r="H72" s="34"/>
    </row>
    <row r="73" spans="1:8" s="2" customFormat="1" ht="16.899999999999999" customHeight="1">
      <c r="A73" s="33"/>
      <c r="B73" s="34"/>
      <c r="C73" s="236" t="s">
        <v>1</v>
      </c>
      <c r="D73" s="236" t="s">
        <v>335</v>
      </c>
      <c r="E73" s="18" t="s">
        <v>1</v>
      </c>
      <c r="F73" s="237">
        <v>122.4</v>
      </c>
      <c r="G73" s="33"/>
      <c r="H73" s="34"/>
    </row>
    <row r="74" spans="1:8" s="2" customFormat="1" ht="16.899999999999999" customHeight="1">
      <c r="A74" s="33"/>
      <c r="B74" s="34"/>
      <c r="C74" s="236" t="s">
        <v>1</v>
      </c>
      <c r="D74" s="236" t="s">
        <v>336</v>
      </c>
      <c r="E74" s="18" t="s">
        <v>1</v>
      </c>
      <c r="F74" s="237">
        <v>-46.76</v>
      </c>
      <c r="G74" s="33"/>
      <c r="H74" s="34"/>
    </row>
    <row r="75" spans="1:8" s="2" customFormat="1" ht="16.899999999999999" customHeight="1">
      <c r="A75" s="33"/>
      <c r="B75" s="34"/>
      <c r="C75" s="236" t="s">
        <v>110</v>
      </c>
      <c r="D75" s="236" t="s">
        <v>146</v>
      </c>
      <c r="E75" s="18" t="s">
        <v>1</v>
      </c>
      <c r="F75" s="237">
        <v>2032.08</v>
      </c>
      <c r="G75" s="33"/>
      <c r="H75" s="34"/>
    </row>
    <row r="76" spans="1:8" s="2" customFormat="1" ht="16.899999999999999" customHeight="1">
      <c r="A76" s="33"/>
      <c r="B76" s="34"/>
      <c r="C76" s="238" t="s">
        <v>1735</v>
      </c>
      <c r="D76" s="33"/>
      <c r="E76" s="33"/>
      <c r="F76" s="33"/>
      <c r="G76" s="33"/>
      <c r="H76" s="34"/>
    </row>
    <row r="77" spans="1:8" s="2" customFormat="1" ht="16.899999999999999" customHeight="1">
      <c r="A77" s="33"/>
      <c r="B77" s="34"/>
      <c r="C77" s="236" t="s">
        <v>325</v>
      </c>
      <c r="D77" s="236" t="s">
        <v>326</v>
      </c>
      <c r="E77" s="18" t="s">
        <v>190</v>
      </c>
      <c r="F77" s="237">
        <v>2032.08</v>
      </c>
      <c r="G77" s="33"/>
      <c r="H77" s="34"/>
    </row>
    <row r="78" spans="1:8" s="2" customFormat="1" ht="16.899999999999999" customHeight="1">
      <c r="A78" s="33"/>
      <c r="B78" s="34"/>
      <c r="C78" s="236" t="s">
        <v>337</v>
      </c>
      <c r="D78" s="236" t="s">
        <v>338</v>
      </c>
      <c r="E78" s="18" t="s">
        <v>190</v>
      </c>
      <c r="F78" s="237">
        <v>2032.08</v>
      </c>
      <c r="G78" s="33"/>
      <c r="H78" s="34"/>
    </row>
    <row r="79" spans="1:8" s="2" customFormat="1" ht="16.899999999999999" customHeight="1">
      <c r="A79" s="33"/>
      <c r="B79" s="34"/>
      <c r="C79" s="232" t="s">
        <v>112</v>
      </c>
      <c r="D79" s="233" t="s">
        <v>1</v>
      </c>
      <c r="E79" s="234" t="s">
        <v>1</v>
      </c>
      <c r="F79" s="235">
        <v>306.76</v>
      </c>
      <c r="G79" s="33"/>
      <c r="H79" s="34"/>
    </row>
    <row r="80" spans="1:8" s="2" customFormat="1" ht="16.899999999999999" customHeight="1">
      <c r="A80" s="33"/>
      <c r="B80" s="34"/>
      <c r="C80" s="236" t="s">
        <v>1</v>
      </c>
      <c r="D80" s="236" t="s">
        <v>235</v>
      </c>
      <c r="E80" s="18" t="s">
        <v>1</v>
      </c>
      <c r="F80" s="237">
        <v>0</v>
      </c>
      <c r="G80" s="33"/>
      <c r="H80" s="34"/>
    </row>
    <row r="81" spans="1:8" s="2" customFormat="1" ht="16.899999999999999" customHeight="1">
      <c r="A81" s="33"/>
      <c r="B81" s="34"/>
      <c r="C81" s="236" t="s">
        <v>1</v>
      </c>
      <c r="D81" s="236" t="s">
        <v>344</v>
      </c>
      <c r="E81" s="18" t="s">
        <v>1</v>
      </c>
      <c r="F81" s="237">
        <v>256.39999999999998</v>
      </c>
      <c r="G81" s="33"/>
      <c r="H81" s="34"/>
    </row>
    <row r="82" spans="1:8" s="2" customFormat="1" ht="16.899999999999999" customHeight="1">
      <c r="A82" s="33"/>
      <c r="B82" s="34"/>
      <c r="C82" s="236" t="s">
        <v>1</v>
      </c>
      <c r="D82" s="236" t="s">
        <v>345</v>
      </c>
      <c r="E82" s="18" t="s">
        <v>1</v>
      </c>
      <c r="F82" s="237">
        <v>10.76</v>
      </c>
      <c r="G82" s="33"/>
      <c r="H82" s="34"/>
    </row>
    <row r="83" spans="1:8" s="2" customFormat="1" ht="16.899999999999999" customHeight="1">
      <c r="A83" s="33"/>
      <c r="B83" s="34"/>
      <c r="C83" s="236" t="s">
        <v>1</v>
      </c>
      <c r="D83" s="236" t="s">
        <v>346</v>
      </c>
      <c r="E83" s="18" t="s">
        <v>1</v>
      </c>
      <c r="F83" s="237">
        <v>22</v>
      </c>
      <c r="G83" s="33"/>
      <c r="H83" s="34"/>
    </row>
    <row r="84" spans="1:8" s="2" customFormat="1" ht="16.899999999999999" customHeight="1">
      <c r="A84" s="33"/>
      <c r="B84" s="34"/>
      <c r="C84" s="236" t="s">
        <v>1</v>
      </c>
      <c r="D84" s="236" t="s">
        <v>347</v>
      </c>
      <c r="E84" s="18" t="s">
        <v>1</v>
      </c>
      <c r="F84" s="237">
        <v>17.600000000000001</v>
      </c>
      <c r="G84" s="33"/>
      <c r="H84" s="34"/>
    </row>
    <row r="85" spans="1:8" s="2" customFormat="1" ht="16.899999999999999" customHeight="1">
      <c r="A85" s="33"/>
      <c r="B85" s="34"/>
      <c r="C85" s="236" t="s">
        <v>112</v>
      </c>
      <c r="D85" s="236" t="s">
        <v>146</v>
      </c>
      <c r="E85" s="18" t="s">
        <v>1</v>
      </c>
      <c r="F85" s="237">
        <v>306.76</v>
      </c>
      <c r="G85" s="33"/>
      <c r="H85" s="34"/>
    </row>
    <row r="86" spans="1:8" s="2" customFormat="1" ht="16.899999999999999" customHeight="1">
      <c r="A86" s="33"/>
      <c r="B86" s="34"/>
      <c r="C86" s="238" t="s">
        <v>1735</v>
      </c>
      <c r="D86" s="33"/>
      <c r="E86" s="33"/>
      <c r="F86" s="33"/>
      <c r="G86" s="33"/>
      <c r="H86" s="34"/>
    </row>
    <row r="87" spans="1:8" s="2" customFormat="1" ht="16.899999999999999" customHeight="1">
      <c r="A87" s="33"/>
      <c r="B87" s="34"/>
      <c r="C87" s="236" t="s">
        <v>341</v>
      </c>
      <c r="D87" s="236" t="s">
        <v>342</v>
      </c>
      <c r="E87" s="18" t="s">
        <v>190</v>
      </c>
      <c r="F87" s="237">
        <v>306.76</v>
      </c>
      <c r="G87" s="33"/>
      <c r="H87" s="34"/>
    </row>
    <row r="88" spans="1:8" s="2" customFormat="1" ht="16.899999999999999" customHeight="1">
      <c r="A88" s="33"/>
      <c r="B88" s="34"/>
      <c r="C88" s="236" t="s">
        <v>349</v>
      </c>
      <c r="D88" s="236" t="s">
        <v>350</v>
      </c>
      <c r="E88" s="18" t="s">
        <v>190</v>
      </c>
      <c r="F88" s="237">
        <v>306.76</v>
      </c>
      <c r="G88" s="33"/>
      <c r="H88" s="34"/>
    </row>
    <row r="89" spans="1:8" s="2" customFormat="1" ht="16.899999999999999" customHeight="1">
      <c r="A89" s="33"/>
      <c r="B89" s="34"/>
      <c r="C89" s="232" t="s">
        <v>115</v>
      </c>
      <c r="D89" s="233" t="s">
        <v>1</v>
      </c>
      <c r="E89" s="234" t="s">
        <v>1</v>
      </c>
      <c r="F89" s="235">
        <v>23</v>
      </c>
      <c r="G89" s="33"/>
      <c r="H89" s="34"/>
    </row>
    <row r="90" spans="1:8" s="2" customFormat="1" ht="16.899999999999999" customHeight="1">
      <c r="A90" s="33"/>
      <c r="B90" s="34"/>
      <c r="C90" s="238" t="s">
        <v>1735</v>
      </c>
      <c r="D90" s="33"/>
      <c r="E90" s="33"/>
      <c r="F90" s="33"/>
      <c r="G90" s="33"/>
      <c r="H90" s="34"/>
    </row>
    <row r="91" spans="1:8" s="2" customFormat="1" ht="16.899999999999999" customHeight="1">
      <c r="A91" s="33"/>
      <c r="B91" s="34"/>
      <c r="C91" s="236" t="s">
        <v>713</v>
      </c>
      <c r="D91" s="236" t="s">
        <v>714</v>
      </c>
      <c r="E91" s="18" t="s">
        <v>220</v>
      </c>
      <c r="F91" s="237">
        <v>23.344999999999999</v>
      </c>
      <c r="G91" s="33"/>
      <c r="H91" s="34"/>
    </row>
    <row r="92" spans="1:8" s="2" customFormat="1" ht="16.899999999999999" customHeight="1">
      <c r="A92" s="33"/>
      <c r="B92" s="34"/>
      <c r="C92" s="232" t="s">
        <v>118</v>
      </c>
      <c r="D92" s="233" t="s">
        <v>1</v>
      </c>
      <c r="E92" s="234" t="s">
        <v>1</v>
      </c>
      <c r="F92" s="235">
        <v>17</v>
      </c>
      <c r="G92" s="33"/>
      <c r="H92" s="34"/>
    </row>
    <row r="93" spans="1:8" s="2" customFormat="1" ht="22.5">
      <c r="A93" s="33"/>
      <c r="B93" s="34"/>
      <c r="C93" s="236" t="s">
        <v>1</v>
      </c>
      <c r="D93" s="236" t="s">
        <v>652</v>
      </c>
      <c r="E93" s="18" t="s">
        <v>1</v>
      </c>
      <c r="F93" s="237">
        <v>0</v>
      </c>
      <c r="G93" s="33"/>
      <c r="H93" s="34"/>
    </row>
    <row r="94" spans="1:8" s="2" customFormat="1" ht="16.899999999999999" customHeight="1">
      <c r="A94" s="33"/>
      <c r="B94" s="34"/>
      <c r="C94" s="236" t="s">
        <v>1</v>
      </c>
      <c r="D94" s="236" t="s">
        <v>725</v>
      </c>
      <c r="E94" s="18" t="s">
        <v>1</v>
      </c>
      <c r="F94" s="237">
        <v>0</v>
      </c>
      <c r="G94" s="33"/>
      <c r="H94" s="34"/>
    </row>
    <row r="95" spans="1:8" s="2" customFormat="1" ht="16.899999999999999" customHeight="1">
      <c r="A95" s="33"/>
      <c r="B95" s="34"/>
      <c r="C95" s="236" t="s">
        <v>1</v>
      </c>
      <c r="D95" s="236" t="s">
        <v>726</v>
      </c>
      <c r="E95" s="18" t="s">
        <v>1</v>
      </c>
      <c r="F95" s="237">
        <v>7</v>
      </c>
      <c r="G95" s="33"/>
      <c r="H95" s="34"/>
    </row>
    <row r="96" spans="1:8" s="2" customFormat="1" ht="16.899999999999999" customHeight="1">
      <c r="A96" s="33"/>
      <c r="B96" s="34"/>
      <c r="C96" s="236" t="s">
        <v>1</v>
      </c>
      <c r="D96" s="236" t="s">
        <v>727</v>
      </c>
      <c r="E96" s="18" t="s">
        <v>1</v>
      </c>
      <c r="F96" s="237">
        <v>10</v>
      </c>
      <c r="G96" s="33"/>
      <c r="H96" s="34"/>
    </row>
    <row r="97" spans="1:8" s="2" customFormat="1" ht="16.899999999999999" customHeight="1">
      <c r="A97" s="33"/>
      <c r="B97" s="34"/>
      <c r="C97" s="236" t="s">
        <v>118</v>
      </c>
      <c r="D97" s="236" t="s">
        <v>146</v>
      </c>
      <c r="E97" s="18" t="s">
        <v>1</v>
      </c>
      <c r="F97" s="237">
        <v>17</v>
      </c>
      <c r="G97" s="33"/>
      <c r="H97" s="34"/>
    </row>
    <row r="98" spans="1:8" s="2" customFormat="1" ht="16.899999999999999" customHeight="1">
      <c r="A98" s="33"/>
      <c r="B98" s="34"/>
      <c r="C98" s="238" t="s">
        <v>1735</v>
      </c>
      <c r="D98" s="33"/>
      <c r="E98" s="33"/>
      <c r="F98" s="33"/>
      <c r="G98" s="33"/>
      <c r="H98" s="34"/>
    </row>
    <row r="99" spans="1:8" s="2" customFormat="1" ht="16.899999999999999" customHeight="1">
      <c r="A99" s="33"/>
      <c r="B99" s="34"/>
      <c r="C99" s="236" t="s">
        <v>722</v>
      </c>
      <c r="D99" s="236" t="s">
        <v>723</v>
      </c>
      <c r="E99" s="18" t="s">
        <v>220</v>
      </c>
      <c r="F99" s="237">
        <v>17.254999999999999</v>
      </c>
      <c r="G99" s="33"/>
      <c r="H99" s="34"/>
    </row>
    <row r="100" spans="1:8" s="2" customFormat="1" ht="16.899999999999999" customHeight="1">
      <c r="A100" s="33"/>
      <c r="B100" s="34"/>
      <c r="C100" s="232" t="s">
        <v>121</v>
      </c>
      <c r="D100" s="233" t="s">
        <v>1</v>
      </c>
      <c r="E100" s="234" t="s">
        <v>1</v>
      </c>
      <c r="F100" s="235">
        <v>15</v>
      </c>
      <c r="G100" s="33"/>
      <c r="H100" s="34"/>
    </row>
    <row r="101" spans="1:8" s="2" customFormat="1" ht="22.5">
      <c r="A101" s="33"/>
      <c r="B101" s="34"/>
      <c r="C101" s="236" t="s">
        <v>1</v>
      </c>
      <c r="D101" s="236" t="s">
        <v>652</v>
      </c>
      <c r="E101" s="18" t="s">
        <v>1</v>
      </c>
      <c r="F101" s="237">
        <v>0</v>
      </c>
      <c r="G101" s="33"/>
      <c r="H101" s="34"/>
    </row>
    <row r="102" spans="1:8" s="2" customFormat="1" ht="16.899999999999999" customHeight="1">
      <c r="A102" s="33"/>
      <c r="B102" s="34"/>
      <c r="C102" s="236" t="s">
        <v>121</v>
      </c>
      <c r="D102" s="236" t="s">
        <v>653</v>
      </c>
      <c r="E102" s="18" t="s">
        <v>1</v>
      </c>
      <c r="F102" s="237">
        <v>15</v>
      </c>
      <c r="G102" s="33"/>
      <c r="H102" s="34"/>
    </row>
    <row r="103" spans="1:8" s="2" customFormat="1" ht="16.899999999999999" customHeight="1">
      <c r="A103" s="33"/>
      <c r="B103" s="34"/>
      <c r="C103" s="238" t="s">
        <v>1735</v>
      </c>
      <c r="D103" s="33"/>
      <c r="E103" s="33"/>
      <c r="F103" s="33"/>
      <c r="G103" s="33"/>
      <c r="H103" s="34"/>
    </row>
    <row r="104" spans="1:8" s="2" customFormat="1" ht="16.899999999999999" customHeight="1">
      <c r="A104" s="33"/>
      <c r="B104" s="34"/>
      <c r="C104" s="236" t="s">
        <v>649</v>
      </c>
      <c r="D104" s="236" t="s">
        <v>650</v>
      </c>
      <c r="E104" s="18" t="s">
        <v>220</v>
      </c>
      <c r="F104" s="237">
        <v>15</v>
      </c>
      <c r="G104" s="33"/>
      <c r="H104" s="34"/>
    </row>
    <row r="105" spans="1:8" s="2" customFormat="1" ht="16.899999999999999" customHeight="1">
      <c r="A105" s="33"/>
      <c r="B105" s="34"/>
      <c r="C105" s="236" t="s">
        <v>655</v>
      </c>
      <c r="D105" s="236" t="s">
        <v>656</v>
      </c>
      <c r="E105" s="18" t="s">
        <v>220</v>
      </c>
      <c r="F105" s="237">
        <v>15.225</v>
      </c>
      <c r="G105" s="33"/>
      <c r="H105" s="34"/>
    </row>
    <row r="106" spans="1:8" s="2" customFormat="1" ht="16.899999999999999" customHeight="1">
      <c r="A106" s="33"/>
      <c r="B106" s="34"/>
      <c r="C106" s="232" t="s">
        <v>1749</v>
      </c>
      <c r="D106" s="233" t="s">
        <v>1</v>
      </c>
      <c r="E106" s="234" t="s">
        <v>1</v>
      </c>
      <c r="F106" s="235">
        <v>3</v>
      </c>
      <c r="G106" s="33"/>
      <c r="H106" s="34"/>
    </row>
    <row r="107" spans="1:8" s="2" customFormat="1" ht="16.899999999999999" customHeight="1">
      <c r="A107" s="33"/>
      <c r="B107" s="34"/>
      <c r="C107" s="232" t="s">
        <v>1750</v>
      </c>
      <c r="D107" s="233" t="s">
        <v>1</v>
      </c>
      <c r="E107" s="234" t="s">
        <v>1</v>
      </c>
      <c r="F107" s="235">
        <v>25</v>
      </c>
      <c r="G107" s="33"/>
      <c r="H107" s="34"/>
    </row>
    <row r="108" spans="1:8" s="2" customFormat="1" ht="16.899999999999999" customHeight="1">
      <c r="A108" s="33"/>
      <c r="B108" s="34"/>
      <c r="C108" s="232" t="s">
        <v>123</v>
      </c>
      <c r="D108" s="233" t="s">
        <v>1</v>
      </c>
      <c r="E108" s="234" t="s">
        <v>1</v>
      </c>
      <c r="F108" s="235">
        <v>374.5</v>
      </c>
      <c r="G108" s="33"/>
      <c r="H108" s="34"/>
    </row>
    <row r="109" spans="1:8" s="2" customFormat="1" ht="22.5">
      <c r="A109" s="33"/>
      <c r="B109" s="34"/>
      <c r="C109" s="236" t="s">
        <v>1</v>
      </c>
      <c r="D109" s="236" t="s">
        <v>652</v>
      </c>
      <c r="E109" s="18" t="s">
        <v>1</v>
      </c>
      <c r="F109" s="237">
        <v>0</v>
      </c>
      <c r="G109" s="33"/>
      <c r="H109" s="34"/>
    </row>
    <row r="110" spans="1:8" s="2" customFormat="1" ht="16.899999999999999" customHeight="1">
      <c r="A110" s="33"/>
      <c r="B110" s="34"/>
      <c r="C110" s="236" t="s">
        <v>1</v>
      </c>
      <c r="D110" s="236" t="s">
        <v>705</v>
      </c>
      <c r="E110" s="18" t="s">
        <v>1</v>
      </c>
      <c r="F110" s="237">
        <v>372.5</v>
      </c>
      <c r="G110" s="33"/>
      <c r="H110" s="34"/>
    </row>
    <row r="111" spans="1:8" s="2" customFormat="1" ht="16.899999999999999" customHeight="1">
      <c r="A111" s="33"/>
      <c r="B111" s="34"/>
      <c r="C111" s="236" t="s">
        <v>1</v>
      </c>
      <c r="D111" s="236" t="s">
        <v>700</v>
      </c>
      <c r="E111" s="18" t="s">
        <v>1</v>
      </c>
      <c r="F111" s="237">
        <v>2</v>
      </c>
      <c r="G111" s="33"/>
      <c r="H111" s="34"/>
    </row>
    <row r="112" spans="1:8" s="2" customFormat="1" ht="16.899999999999999" customHeight="1">
      <c r="A112" s="33"/>
      <c r="B112" s="34"/>
      <c r="C112" s="236" t="s">
        <v>123</v>
      </c>
      <c r="D112" s="236" t="s">
        <v>146</v>
      </c>
      <c r="E112" s="18" t="s">
        <v>1</v>
      </c>
      <c r="F112" s="237">
        <v>374.5</v>
      </c>
      <c r="G112" s="33"/>
      <c r="H112" s="34"/>
    </row>
    <row r="113" spans="1:8" s="2" customFormat="1" ht="16.899999999999999" customHeight="1">
      <c r="A113" s="33"/>
      <c r="B113" s="34"/>
      <c r="C113" s="238" t="s">
        <v>1735</v>
      </c>
      <c r="D113" s="33"/>
      <c r="E113" s="33"/>
      <c r="F113" s="33"/>
      <c r="G113" s="33"/>
      <c r="H113" s="34"/>
    </row>
    <row r="114" spans="1:8" s="2" customFormat="1" ht="16.899999999999999" customHeight="1">
      <c r="A114" s="33"/>
      <c r="B114" s="34"/>
      <c r="C114" s="236" t="s">
        <v>702</v>
      </c>
      <c r="D114" s="236" t="s">
        <v>703</v>
      </c>
      <c r="E114" s="18" t="s">
        <v>220</v>
      </c>
      <c r="F114" s="237">
        <v>380.11799999999999</v>
      </c>
      <c r="G114" s="33"/>
      <c r="H114" s="34"/>
    </row>
    <row r="115" spans="1:8" s="2" customFormat="1" ht="16.899999999999999" customHeight="1">
      <c r="A115" s="33"/>
      <c r="B115" s="34"/>
      <c r="C115" s="232" t="s">
        <v>1751</v>
      </c>
      <c r="D115" s="233" t="s">
        <v>1</v>
      </c>
      <c r="E115" s="234" t="s">
        <v>1</v>
      </c>
      <c r="F115" s="235">
        <v>47</v>
      </c>
      <c r="G115" s="33"/>
      <c r="H115" s="34"/>
    </row>
    <row r="116" spans="1:8" s="2" customFormat="1" ht="16.899999999999999" customHeight="1">
      <c r="A116" s="33"/>
      <c r="B116" s="34"/>
      <c r="C116" s="232" t="s">
        <v>1752</v>
      </c>
      <c r="D116" s="233" t="s">
        <v>144</v>
      </c>
      <c r="E116" s="234" t="s">
        <v>1</v>
      </c>
      <c r="F116" s="235">
        <v>0</v>
      </c>
      <c r="G116" s="33"/>
      <c r="H116" s="34"/>
    </row>
    <row r="117" spans="1:8" s="2" customFormat="1" ht="16.899999999999999" customHeight="1">
      <c r="A117" s="33"/>
      <c r="B117" s="34"/>
      <c r="C117" s="232" t="s">
        <v>1753</v>
      </c>
      <c r="D117" s="233" t="s">
        <v>144</v>
      </c>
      <c r="E117" s="234" t="s">
        <v>1</v>
      </c>
      <c r="F117" s="235">
        <v>44</v>
      </c>
      <c r="G117" s="33"/>
      <c r="H117" s="34"/>
    </row>
    <row r="118" spans="1:8" s="2" customFormat="1" ht="16.899999999999999" customHeight="1">
      <c r="A118" s="33"/>
      <c r="B118" s="34"/>
      <c r="C118" s="232" t="s">
        <v>1754</v>
      </c>
      <c r="D118" s="233" t="s">
        <v>1755</v>
      </c>
      <c r="E118" s="234" t="s">
        <v>1</v>
      </c>
      <c r="F118" s="235">
        <v>60</v>
      </c>
      <c r="G118" s="33"/>
      <c r="H118" s="34"/>
    </row>
    <row r="119" spans="1:8" s="2" customFormat="1" ht="16.899999999999999" customHeight="1">
      <c r="A119" s="33"/>
      <c r="B119" s="34"/>
      <c r="C119" s="232" t="s">
        <v>1756</v>
      </c>
      <c r="D119" s="233" t="s">
        <v>1</v>
      </c>
      <c r="E119" s="234" t="s">
        <v>1</v>
      </c>
      <c r="F119" s="235">
        <v>50</v>
      </c>
      <c r="G119" s="33"/>
      <c r="H119" s="34"/>
    </row>
    <row r="120" spans="1:8" s="2" customFormat="1" ht="16.899999999999999" customHeight="1">
      <c r="A120" s="33"/>
      <c r="B120" s="34"/>
      <c r="C120" s="232" t="s">
        <v>1757</v>
      </c>
      <c r="D120" s="233" t="s">
        <v>1</v>
      </c>
      <c r="E120" s="234" t="s">
        <v>1</v>
      </c>
      <c r="F120" s="235">
        <v>53</v>
      </c>
      <c r="G120" s="33"/>
      <c r="H120" s="34"/>
    </row>
    <row r="121" spans="1:8" s="2" customFormat="1" ht="16.899999999999999" customHeight="1">
      <c r="A121" s="33"/>
      <c r="B121" s="34"/>
      <c r="C121" s="232" t="s">
        <v>1758</v>
      </c>
      <c r="D121" s="233" t="s">
        <v>1</v>
      </c>
      <c r="E121" s="234" t="s">
        <v>1</v>
      </c>
      <c r="F121" s="235">
        <v>47</v>
      </c>
      <c r="G121" s="33"/>
      <c r="H121" s="34"/>
    </row>
    <row r="122" spans="1:8" s="2" customFormat="1" ht="16.899999999999999" customHeight="1">
      <c r="A122" s="33"/>
      <c r="B122" s="34"/>
      <c r="C122" s="232" t="s">
        <v>125</v>
      </c>
      <c r="D122" s="233" t="s">
        <v>1</v>
      </c>
      <c r="E122" s="234" t="s">
        <v>1</v>
      </c>
      <c r="F122" s="235">
        <v>1.575</v>
      </c>
      <c r="G122" s="33"/>
      <c r="H122" s="34"/>
    </row>
    <row r="123" spans="1:8" s="2" customFormat="1" ht="16.899999999999999" customHeight="1">
      <c r="A123" s="33"/>
      <c r="B123" s="34"/>
      <c r="C123" s="236" t="s">
        <v>125</v>
      </c>
      <c r="D123" s="236" t="s">
        <v>391</v>
      </c>
      <c r="E123" s="18" t="s">
        <v>1</v>
      </c>
      <c r="F123" s="237">
        <v>1.575</v>
      </c>
      <c r="G123" s="33"/>
      <c r="H123" s="34"/>
    </row>
    <row r="124" spans="1:8" s="2" customFormat="1" ht="16.899999999999999" customHeight="1">
      <c r="A124" s="33"/>
      <c r="B124" s="34"/>
      <c r="C124" s="238" t="s">
        <v>1735</v>
      </c>
      <c r="D124" s="33"/>
      <c r="E124" s="33"/>
      <c r="F124" s="33"/>
      <c r="G124" s="33"/>
      <c r="H124" s="34"/>
    </row>
    <row r="125" spans="1:8" s="2" customFormat="1" ht="16.899999999999999" customHeight="1">
      <c r="A125" s="33"/>
      <c r="B125" s="34"/>
      <c r="C125" s="236" t="s">
        <v>528</v>
      </c>
      <c r="D125" s="236" t="s">
        <v>529</v>
      </c>
      <c r="E125" s="18" t="s">
        <v>294</v>
      </c>
      <c r="F125" s="237">
        <v>63.615000000000002</v>
      </c>
      <c r="G125" s="33"/>
      <c r="H125" s="34"/>
    </row>
    <row r="126" spans="1:8" s="2" customFormat="1" ht="16.899999999999999" customHeight="1">
      <c r="A126" s="33"/>
      <c r="B126" s="34"/>
      <c r="C126" s="236" t="s">
        <v>414</v>
      </c>
      <c r="D126" s="236" t="s">
        <v>415</v>
      </c>
      <c r="E126" s="18" t="s">
        <v>262</v>
      </c>
      <c r="F126" s="237">
        <v>348.44099999999997</v>
      </c>
      <c r="G126" s="33"/>
      <c r="H126" s="34"/>
    </row>
    <row r="127" spans="1:8" s="2" customFormat="1" ht="16.899999999999999" customHeight="1">
      <c r="A127" s="33"/>
      <c r="B127" s="34"/>
      <c r="C127" s="232" t="s">
        <v>128</v>
      </c>
      <c r="D127" s="233" t="s">
        <v>1</v>
      </c>
      <c r="E127" s="234" t="s">
        <v>1</v>
      </c>
      <c r="F127" s="235">
        <v>9.6</v>
      </c>
      <c r="G127" s="33"/>
      <c r="H127" s="34"/>
    </row>
    <row r="128" spans="1:8" s="2" customFormat="1" ht="16.899999999999999" customHeight="1">
      <c r="A128" s="33"/>
      <c r="B128" s="34"/>
      <c r="C128" s="236" t="s">
        <v>128</v>
      </c>
      <c r="D128" s="236" t="s">
        <v>531</v>
      </c>
      <c r="E128" s="18" t="s">
        <v>1</v>
      </c>
      <c r="F128" s="237">
        <v>9.6</v>
      </c>
      <c r="G128" s="33"/>
      <c r="H128" s="34"/>
    </row>
    <row r="129" spans="1:8" s="2" customFormat="1" ht="16.899999999999999" customHeight="1">
      <c r="A129" s="33"/>
      <c r="B129" s="34"/>
      <c r="C129" s="238" t="s">
        <v>1735</v>
      </c>
      <c r="D129" s="33"/>
      <c r="E129" s="33"/>
      <c r="F129" s="33"/>
      <c r="G129" s="33"/>
      <c r="H129" s="34"/>
    </row>
    <row r="130" spans="1:8" s="2" customFormat="1" ht="16.899999999999999" customHeight="1">
      <c r="A130" s="33"/>
      <c r="B130" s="34"/>
      <c r="C130" s="236" t="s">
        <v>528</v>
      </c>
      <c r="D130" s="236" t="s">
        <v>529</v>
      </c>
      <c r="E130" s="18" t="s">
        <v>294</v>
      </c>
      <c r="F130" s="237">
        <v>63.615000000000002</v>
      </c>
      <c r="G130" s="33"/>
      <c r="H130" s="34"/>
    </row>
    <row r="131" spans="1:8" s="2" customFormat="1" ht="16.899999999999999" customHeight="1">
      <c r="A131" s="33"/>
      <c r="B131" s="34"/>
      <c r="C131" s="236" t="s">
        <v>414</v>
      </c>
      <c r="D131" s="236" t="s">
        <v>415</v>
      </c>
      <c r="E131" s="18" t="s">
        <v>262</v>
      </c>
      <c r="F131" s="237">
        <v>348.44099999999997</v>
      </c>
      <c r="G131" s="33"/>
      <c r="H131" s="34"/>
    </row>
    <row r="132" spans="1:8" s="2" customFormat="1" ht="16.899999999999999" customHeight="1">
      <c r="A132" s="33"/>
      <c r="B132" s="34"/>
      <c r="C132" s="232" t="s">
        <v>1759</v>
      </c>
      <c r="D132" s="233" t="s">
        <v>1</v>
      </c>
      <c r="E132" s="234" t="s">
        <v>1</v>
      </c>
      <c r="F132" s="235">
        <v>215</v>
      </c>
      <c r="G132" s="33"/>
      <c r="H132" s="34"/>
    </row>
    <row r="133" spans="1:8" s="2" customFormat="1" ht="16.899999999999999" customHeight="1">
      <c r="A133" s="33"/>
      <c r="B133" s="34"/>
      <c r="C133" s="232" t="s">
        <v>1760</v>
      </c>
      <c r="D133" s="233" t="s">
        <v>1</v>
      </c>
      <c r="E133" s="234" t="s">
        <v>1</v>
      </c>
      <c r="F133" s="235">
        <v>155</v>
      </c>
      <c r="G133" s="33"/>
      <c r="H133" s="34"/>
    </row>
    <row r="134" spans="1:8" s="2" customFormat="1" ht="16.899999999999999" customHeight="1">
      <c r="A134" s="33"/>
      <c r="B134" s="34"/>
      <c r="C134" s="232" t="s">
        <v>130</v>
      </c>
      <c r="D134" s="233" t="s">
        <v>1</v>
      </c>
      <c r="E134" s="234" t="s">
        <v>1</v>
      </c>
      <c r="F134" s="235">
        <v>297.2</v>
      </c>
      <c r="G134" s="33"/>
      <c r="H134" s="34"/>
    </row>
    <row r="135" spans="1:8" s="2" customFormat="1" ht="16.899999999999999" customHeight="1">
      <c r="A135" s="33"/>
      <c r="B135" s="34"/>
      <c r="C135" s="236" t="s">
        <v>1</v>
      </c>
      <c r="D135" s="236" t="s">
        <v>588</v>
      </c>
      <c r="E135" s="18" t="s">
        <v>1</v>
      </c>
      <c r="F135" s="237">
        <v>0</v>
      </c>
      <c r="G135" s="33"/>
      <c r="H135" s="34"/>
    </row>
    <row r="136" spans="1:8" s="2" customFormat="1" ht="16.899999999999999" customHeight="1">
      <c r="A136" s="33"/>
      <c r="B136" s="34"/>
      <c r="C136" s="236" t="s">
        <v>1</v>
      </c>
      <c r="D136" s="236" t="s">
        <v>1225</v>
      </c>
      <c r="E136" s="18" t="s">
        <v>1</v>
      </c>
      <c r="F136" s="237">
        <v>242.3</v>
      </c>
      <c r="G136" s="33"/>
      <c r="H136" s="34"/>
    </row>
    <row r="137" spans="1:8" s="2" customFormat="1" ht="16.899999999999999" customHeight="1">
      <c r="A137" s="33"/>
      <c r="B137" s="34"/>
      <c r="C137" s="236" t="s">
        <v>1</v>
      </c>
      <c r="D137" s="236" t="s">
        <v>1226</v>
      </c>
      <c r="E137" s="18" t="s">
        <v>1</v>
      </c>
      <c r="F137" s="237">
        <v>54.9</v>
      </c>
      <c r="G137" s="33"/>
      <c r="H137" s="34"/>
    </row>
    <row r="138" spans="1:8" s="2" customFormat="1" ht="16.899999999999999" customHeight="1">
      <c r="A138" s="33"/>
      <c r="B138" s="34"/>
      <c r="C138" s="236" t="s">
        <v>130</v>
      </c>
      <c r="D138" s="236" t="s">
        <v>146</v>
      </c>
      <c r="E138" s="18" t="s">
        <v>1</v>
      </c>
      <c r="F138" s="237">
        <v>297.2</v>
      </c>
      <c r="G138" s="33"/>
      <c r="H138" s="34"/>
    </row>
    <row r="139" spans="1:8" s="2" customFormat="1" ht="16.899999999999999" customHeight="1">
      <c r="A139" s="33"/>
      <c r="B139" s="34"/>
      <c r="C139" s="238" t="s">
        <v>1735</v>
      </c>
      <c r="D139" s="33"/>
      <c r="E139" s="33"/>
      <c r="F139" s="33"/>
      <c r="G139" s="33"/>
      <c r="H139" s="34"/>
    </row>
    <row r="140" spans="1:8" s="2" customFormat="1" ht="16.899999999999999" customHeight="1">
      <c r="A140" s="33"/>
      <c r="B140" s="34"/>
      <c r="C140" s="236" t="s">
        <v>1222</v>
      </c>
      <c r="D140" s="236" t="s">
        <v>1223</v>
      </c>
      <c r="E140" s="18" t="s">
        <v>220</v>
      </c>
      <c r="F140" s="237">
        <v>297.2</v>
      </c>
      <c r="G140" s="33"/>
      <c r="H140" s="34"/>
    </row>
    <row r="141" spans="1:8" s="2" customFormat="1" ht="16.899999999999999" customHeight="1">
      <c r="A141" s="33"/>
      <c r="B141" s="34"/>
      <c r="C141" s="236" t="s">
        <v>1228</v>
      </c>
      <c r="D141" s="236" t="s">
        <v>1229</v>
      </c>
      <c r="E141" s="18" t="s">
        <v>220</v>
      </c>
      <c r="F141" s="237">
        <v>297.2</v>
      </c>
      <c r="G141" s="33"/>
      <c r="H141" s="34"/>
    </row>
    <row r="142" spans="1:8" s="2" customFormat="1" ht="16.899999999999999" customHeight="1">
      <c r="A142" s="33"/>
      <c r="B142" s="34"/>
      <c r="C142" s="232" t="s">
        <v>132</v>
      </c>
      <c r="D142" s="233" t="s">
        <v>1</v>
      </c>
      <c r="E142" s="234" t="s">
        <v>1</v>
      </c>
      <c r="F142" s="235">
        <v>8.8000000000000007</v>
      </c>
      <c r="G142" s="33"/>
      <c r="H142" s="34"/>
    </row>
    <row r="143" spans="1:8" s="2" customFormat="1" ht="16.899999999999999" customHeight="1">
      <c r="A143" s="33"/>
      <c r="B143" s="34"/>
      <c r="C143" s="236" t="s">
        <v>1</v>
      </c>
      <c r="D143" s="236" t="s">
        <v>235</v>
      </c>
      <c r="E143" s="18" t="s">
        <v>1</v>
      </c>
      <c r="F143" s="237">
        <v>0</v>
      </c>
      <c r="G143" s="33"/>
      <c r="H143" s="34"/>
    </row>
    <row r="144" spans="1:8" s="2" customFormat="1" ht="16.899999999999999" customHeight="1">
      <c r="A144" s="33"/>
      <c r="B144" s="34"/>
      <c r="C144" s="236" t="s">
        <v>132</v>
      </c>
      <c r="D144" s="236" t="s">
        <v>133</v>
      </c>
      <c r="E144" s="18" t="s">
        <v>1</v>
      </c>
      <c r="F144" s="237">
        <v>8.8000000000000007</v>
      </c>
      <c r="G144" s="33"/>
      <c r="H144" s="34"/>
    </row>
    <row r="145" spans="1:8" s="2" customFormat="1" ht="16.899999999999999" customHeight="1">
      <c r="A145" s="33"/>
      <c r="B145" s="34"/>
      <c r="C145" s="238" t="s">
        <v>1735</v>
      </c>
      <c r="D145" s="33"/>
      <c r="E145" s="33"/>
      <c r="F145" s="33"/>
      <c r="G145" s="33"/>
      <c r="H145" s="34"/>
    </row>
    <row r="146" spans="1:8" s="2" customFormat="1" ht="16.899999999999999" customHeight="1">
      <c r="A146" s="33"/>
      <c r="B146" s="34"/>
      <c r="C146" s="236" t="s">
        <v>358</v>
      </c>
      <c r="D146" s="236" t="s">
        <v>359</v>
      </c>
      <c r="E146" s="18" t="s">
        <v>262</v>
      </c>
      <c r="F146" s="237">
        <v>3.52</v>
      </c>
      <c r="G146" s="33"/>
      <c r="H146" s="34"/>
    </row>
    <row r="147" spans="1:8" s="2" customFormat="1" ht="16.899999999999999" customHeight="1">
      <c r="A147" s="33"/>
      <c r="B147" s="34"/>
      <c r="C147" s="236" t="s">
        <v>353</v>
      </c>
      <c r="D147" s="236" t="s">
        <v>354</v>
      </c>
      <c r="E147" s="18" t="s">
        <v>294</v>
      </c>
      <c r="F147" s="237">
        <v>355.4</v>
      </c>
      <c r="G147" s="33"/>
      <c r="H147" s="34"/>
    </row>
    <row r="148" spans="1:8" s="2" customFormat="1" ht="16.899999999999999" customHeight="1">
      <c r="A148" s="33"/>
      <c r="B148" s="34"/>
      <c r="C148" s="236" t="s">
        <v>363</v>
      </c>
      <c r="D148" s="236" t="s">
        <v>364</v>
      </c>
      <c r="E148" s="18" t="s">
        <v>262</v>
      </c>
      <c r="F148" s="237">
        <v>88.85</v>
      </c>
      <c r="G148" s="33"/>
      <c r="H148" s="34"/>
    </row>
    <row r="149" spans="1:8" s="2" customFormat="1" ht="16.899999999999999" customHeight="1">
      <c r="A149" s="33"/>
      <c r="B149" s="34"/>
      <c r="C149" s="236" t="s">
        <v>368</v>
      </c>
      <c r="D149" s="236" t="s">
        <v>369</v>
      </c>
      <c r="E149" s="18" t="s">
        <v>262</v>
      </c>
      <c r="F149" s="237">
        <v>0.88</v>
      </c>
      <c r="G149" s="33"/>
      <c r="H149" s="34"/>
    </row>
    <row r="150" spans="1:8" s="2" customFormat="1" ht="16.899999999999999" customHeight="1">
      <c r="A150" s="33"/>
      <c r="B150" s="34"/>
      <c r="C150" s="232" t="s">
        <v>134</v>
      </c>
      <c r="D150" s="233" t="s">
        <v>1</v>
      </c>
      <c r="E150" s="234" t="s">
        <v>1</v>
      </c>
      <c r="F150" s="235">
        <v>348.44099999999997</v>
      </c>
      <c r="G150" s="33"/>
      <c r="H150" s="34"/>
    </row>
    <row r="151" spans="1:8" s="2" customFormat="1" ht="16.899999999999999" customHeight="1">
      <c r="A151" s="33"/>
      <c r="B151" s="34"/>
      <c r="C151" s="236" t="s">
        <v>1</v>
      </c>
      <c r="D151" s="236" t="s">
        <v>235</v>
      </c>
      <c r="E151" s="18" t="s">
        <v>1</v>
      </c>
      <c r="F151" s="237">
        <v>0</v>
      </c>
      <c r="G151" s="33"/>
      <c r="H151" s="34"/>
    </row>
    <row r="152" spans="1:8" s="2" customFormat="1" ht="16.899999999999999" customHeight="1">
      <c r="A152" s="33"/>
      <c r="B152" s="34"/>
      <c r="C152" s="236" t="s">
        <v>1</v>
      </c>
      <c r="D152" s="236" t="s">
        <v>478</v>
      </c>
      <c r="E152" s="18" t="s">
        <v>1</v>
      </c>
      <c r="F152" s="237">
        <v>0</v>
      </c>
      <c r="G152" s="33"/>
      <c r="H152" s="34"/>
    </row>
    <row r="153" spans="1:8" s="2" customFormat="1" ht="16.899999999999999" customHeight="1">
      <c r="A153" s="33"/>
      <c r="B153" s="34"/>
      <c r="C153" s="236" t="s">
        <v>1</v>
      </c>
      <c r="D153" s="236" t="s">
        <v>479</v>
      </c>
      <c r="E153" s="18" t="s">
        <v>1</v>
      </c>
      <c r="F153" s="237">
        <v>348.44099999999997</v>
      </c>
      <c r="G153" s="33"/>
      <c r="H153" s="34"/>
    </row>
    <row r="154" spans="1:8" s="2" customFormat="1" ht="16.899999999999999" customHeight="1">
      <c r="A154" s="33"/>
      <c r="B154" s="34"/>
      <c r="C154" s="236" t="s">
        <v>134</v>
      </c>
      <c r="D154" s="236" t="s">
        <v>146</v>
      </c>
      <c r="E154" s="18" t="s">
        <v>1</v>
      </c>
      <c r="F154" s="237">
        <v>348.44099999999997</v>
      </c>
      <c r="G154" s="33"/>
      <c r="H154" s="34"/>
    </row>
    <row r="155" spans="1:8" s="2" customFormat="1" ht="16.899999999999999" customHeight="1">
      <c r="A155" s="33"/>
      <c r="B155" s="34"/>
      <c r="C155" s="238" t="s">
        <v>1735</v>
      </c>
      <c r="D155" s="33"/>
      <c r="E155" s="33"/>
      <c r="F155" s="33"/>
      <c r="G155" s="33"/>
      <c r="H155" s="34"/>
    </row>
    <row r="156" spans="1:8" s="2" customFormat="1" ht="16.899999999999999" customHeight="1">
      <c r="A156" s="33"/>
      <c r="B156" s="34"/>
      <c r="C156" s="236" t="s">
        <v>414</v>
      </c>
      <c r="D156" s="236" t="s">
        <v>415</v>
      </c>
      <c r="E156" s="18" t="s">
        <v>262</v>
      </c>
      <c r="F156" s="237">
        <v>348.44099999999997</v>
      </c>
      <c r="G156" s="33"/>
      <c r="H156" s="34"/>
    </row>
    <row r="157" spans="1:8" s="2" customFormat="1" ht="16.899999999999999" customHeight="1">
      <c r="A157" s="33"/>
      <c r="B157" s="34"/>
      <c r="C157" s="236" t="s">
        <v>481</v>
      </c>
      <c r="D157" s="236" t="s">
        <v>482</v>
      </c>
      <c r="E157" s="18" t="s">
        <v>262</v>
      </c>
      <c r="F157" s="237">
        <v>348.44099999999997</v>
      </c>
      <c r="G157" s="33"/>
      <c r="H157" s="34"/>
    </row>
    <row r="158" spans="1:8" s="2" customFormat="1" ht="16.899999999999999" customHeight="1">
      <c r="A158" s="33"/>
      <c r="B158" s="34"/>
      <c r="C158" s="232" t="s">
        <v>136</v>
      </c>
      <c r="D158" s="233" t="s">
        <v>137</v>
      </c>
      <c r="E158" s="234" t="s">
        <v>1</v>
      </c>
      <c r="F158" s="235">
        <v>187.08799999999999</v>
      </c>
      <c r="G158" s="33"/>
      <c r="H158" s="34"/>
    </row>
    <row r="159" spans="1:8" s="2" customFormat="1" ht="16.899999999999999" customHeight="1">
      <c r="A159" s="33"/>
      <c r="B159" s="34"/>
      <c r="C159" s="236" t="s">
        <v>136</v>
      </c>
      <c r="D159" s="236" t="s">
        <v>452</v>
      </c>
      <c r="E159" s="18" t="s">
        <v>1</v>
      </c>
      <c r="F159" s="237">
        <v>187.08799999999999</v>
      </c>
      <c r="G159" s="33"/>
      <c r="H159" s="34"/>
    </row>
    <row r="160" spans="1:8" s="2" customFormat="1" ht="16.899999999999999" customHeight="1">
      <c r="A160" s="33"/>
      <c r="B160" s="34"/>
      <c r="C160" s="238" t="s">
        <v>1735</v>
      </c>
      <c r="D160" s="33"/>
      <c r="E160" s="33"/>
      <c r="F160" s="33"/>
      <c r="G160" s="33"/>
      <c r="H160" s="34"/>
    </row>
    <row r="161" spans="1:8" s="2" customFormat="1" ht="16.899999999999999" customHeight="1">
      <c r="A161" s="33"/>
      <c r="B161" s="34"/>
      <c r="C161" s="236" t="s">
        <v>444</v>
      </c>
      <c r="D161" s="236" t="s">
        <v>445</v>
      </c>
      <c r="E161" s="18" t="s">
        <v>262</v>
      </c>
      <c r="F161" s="237">
        <v>187.08799999999999</v>
      </c>
      <c r="G161" s="33"/>
      <c r="H161" s="34"/>
    </row>
    <row r="162" spans="1:8" s="2" customFormat="1" ht="16.899999999999999" customHeight="1">
      <c r="A162" s="33"/>
      <c r="B162" s="34"/>
      <c r="C162" s="236" t="s">
        <v>414</v>
      </c>
      <c r="D162" s="236" t="s">
        <v>415</v>
      </c>
      <c r="E162" s="18" t="s">
        <v>262</v>
      </c>
      <c r="F162" s="237">
        <v>348.44099999999997</v>
      </c>
      <c r="G162" s="33"/>
      <c r="H162" s="34"/>
    </row>
    <row r="163" spans="1:8" s="2" customFormat="1" ht="16.899999999999999" customHeight="1">
      <c r="A163" s="33"/>
      <c r="B163" s="34"/>
      <c r="C163" s="236" t="s">
        <v>472</v>
      </c>
      <c r="D163" s="236" t="s">
        <v>473</v>
      </c>
      <c r="E163" s="18" t="s">
        <v>428</v>
      </c>
      <c r="F163" s="237">
        <v>336.75799999999998</v>
      </c>
      <c r="G163" s="33"/>
      <c r="H163" s="34"/>
    </row>
    <row r="164" spans="1:8" s="2" customFormat="1" ht="16.899999999999999" customHeight="1">
      <c r="A164" s="33"/>
      <c r="B164" s="34"/>
      <c r="C164" s="232" t="s">
        <v>1761</v>
      </c>
      <c r="D164" s="233" t="s">
        <v>1762</v>
      </c>
      <c r="E164" s="234" t="s">
        <v>1</v>
      </c>
      <c r="F164" s="235">
        <v>16.956</v>
      </c>
      <c r="G164" s="33"/>
      <c r="H164" s="34"/>
    </row>
    <row r="165" spans="1:8" s="2" customFormat="1" ht="16.899999999999999" customHeight="1">
      <c r="A165" s="33"/>
      <c r="B165" s="34"/>
      <c r="C165" s="232" t="s">
        <v>1763</v>
      </c>
      <c r="D165" s="233" t="s">
        <v>137</v>
      </c>
      <c r="E165" s="234" t="s">
        <v>1</v>
      </c>
      <c r="F165" s="235">
        <v>104.843</v>
      </c>
      <c r="G165" s="33"/>
      <c r="H165" s="34"/>
    </row>
    <row r="166" spans="1:8" s="2" customFormat="1" ht="16.899999999999999" customHeight="1">
      <c r="A166" s="33"/>
      <c r="B166" s="34"/>
      <c r="C166" s="232" t="s">
        <v>1764</v>
      </c>
      <c r="D166" s="233" t="s">
        <v>1</v>
      </c>
      <c r="E166" s="234" t="s">
        <v>1</v>
      </c>
      <c r="F166" s="235">
        <v>68.992000000000004</v>
      </c>
      <c r="G166" s="33"/>
      <c r="H166" s="34"/>
    </row>
    <row r="167" spans="1:8" s="2" customFormat="1" ht="16.899999999999999" customHeight="1">
      <c r="A167" s="33"/>
      <c r="B167" s="34"/>
      <c r="C167" s="232" t="s">
        <v>139</v>
      </c>
      <c r="D167" s="233" t="s">
        <v>1</v>
      </c>
      <c r="E167" s="234" t="s">
        <v>1</v>
      </c>
      <c r="F167" s="235">
        <v>93.864000000000004</v>
      </c>
      <c r="G167" s="33"/>
      <c r="H167" s="34"/>
    </row>
    <row r="168" spans="1:8" s="2" customFormat="1" ht="22.5">
      <c r="A168" s="33"/>
      <c r="B168" s="34"/>
      <c r="C168" s="236" t="s">
        <v>139</v>
      </c>
      <c r="D168" s="236" t="s">
        <v>395</v>
      </c>
      <c r="E168" s="18" t="s">
        <v>1</v>
      </c>
      <c r="F168" s="237">
        <v>93.864000000000004</v>
      </c>
      <c r="G168" s="33"/>
      <c r="H168" s="34"/>
    </row>
    <row r="169" spans="1:8" s="2" customFormat="1" ht="16.899999999999999" customHeight="1">
      <c r="A169" s="33"/>
      <c r="B169" s="34"/>
      <c r="C169" s="238" t="s">
        <v>1735</v>
      </c>
      <c r="D169" s="33"/>
      <c r="E169" s="33"/>
      <c r="F169" s="33"/>
      <c r="G169" s="33"/>
      <c r="H169" s="34"/>
    </row>
    <row r="170" spans="1:8" s="2" customFormat="1" ht="16.899999999999999" customHeight="1">
      <c r="A170" s="33"/>
      <c r="B170" s="34"/>
      <c r="C170" s="236" t="s">
        <v>373</v>
      </c>
      <c r="D170" s="236" t="s">
        <v>374</v>
      </c>
      <c r="E170" s="18" t="s">
        <v>262</v>
      </c>
      <c r="F170" s="237">
        <v>328.90199999999999</v>
      </c>
      <c r="G170" s="33"/>
      <c r="H170" s="34"/>
    </row>
    <row r="171" spans="1:8" s="2" customFormat="1" ht="16.899999999999999" customHeight="1">
      <c r="A171" s="33"/>
      <c r="B171" s="34"/>
      <c r="C171" s="236" t="s">
        <v>414</v>
      </c>
      <c r="D171" s="236" t="s">
        <v>415</v>
      </c>
      <c r="E171" s="18" t="s">
        <v>262</v>
      </c>
      <c r="F171" s="237">
        <v>348.44099999999997</v>
      </c>
      <c r="G171" s="33"/>
      <c r="H171" s="34"/>
    </row>
    <row r="172" spans="1:8" s="2" customFormat="1" ht="16.899999999999999" customHeight="1">
      <c r="A172" s="33"/>
      <c r="B172" s="34"/>
      <c r="C172" s="236" t="s">
        <v>455</v>
      </c>
      <c r="D172" s="236" t="s">
        <v>456</v>
      </c>
      <c r="E172" s="18" t="s">
        <v>428</v>
      </c>
      <c r="F172" s="237">
        <v>168.95500000000001</v>
      </c>
      <c r="G172" s="33"/>
      <c r="H172" s="34"/>
    </row>
    <row r="173" spans="1:8" s="2" customFormat="1" ht="16.899999999999999" customHeight="1">
      <c r="A173" s="33"/>
      <c r="B173" s="34"/>
      <c r="C173" s="232" t="s">
        <v>1765</v>
      </c>
      <c r="D173" s="233" t="s">
        <v>1</v>
      </c>
      <c r="E173" s="234" t="s">
        <v>1</v>
      </c>
      <c r="F173" s="235">
        <v>41.924999999999997</v>
      </c>
      <c r="G173" s="33"/>
      <c r="H173" s="34"/>
    </row>
    <row r="174" spans="1:8" s="2" customFormat="1" ht="16.899999999999999" customHeight="1">
      <c r="A174" s="33"/>
      <c r="B174" s="34"/>
      <c r="C174" s="232" t="s">
        <v>1766</v>
      </c>
      <c r="D174" s="233" t="s">
        <v>1</v>
      </c>
      <c r="E174" s="234" t="s">
        <v>1</v>
      </c>
      <c r="F174" s="235">
        <v>16.77</v>
      </c>
      <c r="G174" s="33"/>
      <c r="H174" s="34"/>
    </row>
    <row r="175" spans="1:8" s="2" customFormat="1" ht="16.899999999999999" customHeight="1">
      <c r="A175" s="33"/>
      <c r="B175" s="34"/>
      <c r="C175" s="232" t="s">
        <v>141</v>
      </c>
      <c r="D175" s="233" t="s">
        <v>1</v>
      </c>
      <c r="E175" s="234" t="s">
        <v>1</v>
      </c>
      <c r="F175" s="235">
        <v>411.12799999999999</v>
      </c>
      <c r="G175" s="33"/>
      <c r="H175" s="34"/>
    </row>
    <row r="176" spans="1:8" s="2" customFormat="1" ht="16.899999999999999" customHeight="1">
      <c r="A176" s="33"/>
      <c r="B176" s="34"/>
      <c r="C176" s="236" t="s">
        <v>141</v>
      </c>
      <c r="D176" s="236" t="s">
        <v>396</v>
      </c>
      <c r="E176" s="18" t="s">
        <v>1</v>
      </c>
      <c r="F176" s="237">
        <v>411.12799999999999</v>
      </c>
      <c r="G176" s="33"/>
      <c r="H176" s="34"/>
    </row>
    <row r="177" spans="1:8" s="2" customFormat="1" ht="16.899999999999999" customHeight="1">
      <c r="A177" s="33"/>
      <c r="B177" s="34"/>
      <c r="C177" s="238" t="s">
        <v>1735</v>
      </c>
      <c r="D177" s="33"/>
      <c r="E177" s="33"/>
      <c r="F177" s="33"/>
      <c r="G177" s="33"/>
      <c r="H177" s="34"/>
    </row>
    <row r="178" spans="1:8" s="2" customFormat="1" ht="16.899999999999999" customHeight="1">
      <c r="A178" s="33"/>
      <c r="B178" s="34"/>
      <c r="C178" s="236" t="s">
        <v>373</v>
      </c>
      <c r="D178" s="236" t="s">
        <v>374</v>
      </c>
      <c r="E178" s="18" t="s">
        <v>262</v>
      </c>
      <c r="F178" s="237">
        <v>328.90199999999999</v>
      </c>
      <c r="G178" s="33"/>
      <c r="H178" s="34"/>
    </row>
    <row r="179" spans="1:8" s="2" customFormat="1" ht="22.5">
      <c r="A179" s="33"/>
      <c r="B179" s="34"/>
      <c r="C179" s="236" t="s">
        <v>399</v>
      </c>
      <c r="D179" s="236" t="s">
        <v>400</v>
      </c>
      <c r="E179" s="18" t="s">
        <v>262</v>
      </c>
      <c r="F179" s="237">
        <v>10524.877</v>
      </c>
      <c r="G179" s="33"/>
      <c r="H179" s="34"/>
    </row>
    <row r="180" spans="1:8" s="2" customFormat="1" ht="16.899999999999999" customHeight="1">
      <c r="A180" s="33"/>
      <c r="B180" s="34"/>
      <c r="C180" s="236" t="s">
        <v>404</v>
      </c>
      <c r="D180" s="236" t="s">
        <v>405</v>
      </c>
      <c r="E180" s="18" t="s">
        <v>262</v>
      </c>
      <c r="F180" s="237">
        <v>82.225999999999999</v>
      </c>
      <c r="G180" s="33"/>
      <c r="H180" s="34"/>
    </row>
    <row r="181" spans="1:8" s="2" customFormat="1" ht="22.5">
      <c r="A181" s="33"/>
      <c r="B181" s="34"/>
      <c r="C181" s="236" t="s">
        <v>409</v>
      </c>
      <c r="D181" s="236" t="s">
        <v>410</v>
      </c>
      <c r="E181" s="18" t="s">
        <v>262</v>
      </c>
      <c r="F181" s="237">
        <v>2631.2190000000001</v>
      </c>
      <c r="G181" s="33"/>
      <c r="H181" s="34"/>
    </row>
    <row r="182" spans="1:8" s="2" customFormat="1" ht="16.899999999999999" customHeight="1">
      <c r="A182" s="33"/>
      <c r="B182" s="34"/>
      <c r="C182" s="236" t="s">
        <v>414</v>
      </c>
      <c r="D182" s="236" t="s">
        <v>415</v>
      </c>
      <c r="E182" s="18" t="s">
        <v>262</v>
      </c>
      <c r="F182" s="237">
        <v>328.90199999999999</v>
      </c>
      <c r="G182" s="33"/>
      <c r="H182" s="34"/>
    </row>
    <row r="183" spans="1:8" s="2" customFormat="1" ht="16.899999999999999" customHeight="1">
      <c r="A183" s="33"/>
      <c r="B183" s="34"/>
      <c r="C183" s="236" t="s">
        <v>418</v>
      </c>
      <c r="D183" s="236" t="s">
        <v>419</v>
      </c>
      <c r="E183" s="18" t="s">
        <v>262</v>
      </c>
      <c r="F183" s="237">
        <v>82.225999999999999</v>
      </c>
      <c r="G183" s="33"/>
      <c r="H183" s="34"/>
    </row>
    <row r="184" spans="1:8" s="2" customFormat="1" ht="16.899999999999999" customHeight="1">
      <c r="A184" s="33"/>
      <c r="B184" s="34"/>
      <c r="C184" s="236" t="s">
        <v>422</v>
      </c>
      <c r="D184" s="236" t="s">
        <v>423</v>
      </c>
      <c r="E184" s="18" t="s">
        <v>294</v>
      </c>
      <c r="F184" s="237">
        <v>411.12799999999999</v>
      </c>
      <c r="G184" s="33"/>
      <c r="H184" s="34"/>
    </row>
    <row r="185" spans="1:8" s="2" customFormat="1" ht="16.899999999999999" customHeight="1">
      <c r="A185" s="33"/>
      <c r="B185" s="34"/>
      <c r="C185" s="236" t="s">
        <v>426</v>
      </c>
      <c r="D185" s="236" t="s">
        <v>427</v>
      </c>
      <c r="E185" s="18" t="s">
        <v>428</v>
      </c>
      <c r="F185" s="237">
        <v>740.03</v>
      </c>
      <c r="G185" s="33"/>
      <c r="H185" s="34"/>
    </row>
    <row r="186" spans="1:8" s="2" customFormat="1" ht="16.899999999999999" customHeight="1">
      <c r="A186" s="33"/>
      <c r="B186" s="34"/>
      <c r="C186" s="232" t="s">
        <v>143</v>
      </c>
      <c r="D186" s="233" t="s">
        <v>1</v>
      </c>
      <c r="E186" s="234" t="s">
        <v>1</v>
      </c>
      <c r="F186" s="235">
        <v>2.5</v>
      </c>
      <c r="G186" s="33"/>
      <c r="H186" s="34"/>
    </row>
    <row r="187" spans="1:8" s="2" customFormat="1" ht="16.899999999999999" customHeight="1">
      <c r="A187" s="33"/>
      <c r="B187" s="34"/>
      <c r="C187" s="236" t="s">
        <v>1</v>
      </c>
      <c r="D187" s="236" t="s">
        <v>195</v>
      </c>
      <c r="E187" s="18" t="s">
        <v>1</v>
      </c>
      <c r="F187" s="237">
        <v>0</v>
      </c>
      <c r="G187" s="33"/>
      <c r="H187" s="34"/>
    </row>
    <row r="188" spans="1:8" s="2" customFormat="1" ht="16.899999999999999" customHeight="1">
      <c r="A188" s="33"/>
      <c r="B188" s="34"/>
      <c r="C188" s="236" t="s">
        <v>1</v>
      </c>
      <c r="D188" s="236" t="s">
        <v>441</v>
      </c>
      <c r="E188" s="18" t="s">
        <v>1</v>
      </c>
      <c r="F188" s="237">
        <v>0</v>
      </c>
      <c r="G188" s="33"/>
      <c r="H188" s="34"/>
    </row>
    <row r="189" spans="1:8" s="2" customFormat="1" ht="16.899999999999999" customHeight="1">
      <c r="A189" s="33"/>
      <c r="B189" s="34"/>
      <c r="C189" s="236" t="s">
        <v>143</v>
      </c>
      <c r="D189" s="236" t="s">
        <v>442</v>
      </c>
      <c r="E189" s="18" t="s">
        <v>1</v>
      </c>
      <c r="F189" s="237">
        <v>2.5</v>
      </c>
      <c r="G189" s="33"/>
      <c r="H189" s="34"/>
    </row>
    <row r="190" spans="1:8" s="2" customFormat="1" ht="16.899999999999999" customHeight="1">
      <c r="A190" s="33"/>
      <c r="B190" s="34"/>
      <c r="C190" s="238" t="s">
        <v>1735</v>
      </c>
      <c r="D190" s="33"/>
      <c r="E190" s="33"/>
      <c r="F190" s="33"/>
      <c r="G190" s="33"/>
      <c r="H190" s="34"/>
    </row>
    <row r="191" spans="1:8" s="2" customFormat="1" ht="16.899999999999999" customHeight="1">
      <c r="A191" s="33"/>
      <c r="B191" s="34"/>
      <c r="C191" s="236" t="s">
        <v>438</v>
      </c>
      <c r="D191" s="236" t="s">
        <v>439</v>
      </c>
      <c r="E191" s="18" t="s">
        <v>262</v>
      </c>
      <c r="F191" s="237">
        <v>2.5</v>
      </c>
      <c r="G191" s="33"/>
      <c r="H191" s="34"/>
    </row>
    <row r="192" spans="1:8" s="2" customFormat="1" ht="16.899999999999999" customHeight="1">
      <c r="A192" s="33"/>
      <c r="B192" s="34"/>
      <c r="C192" s="236" t="s">
        <v>414</v>
      </c>
      <c r="D192" s="236" t="s">
        <v>415</v>
      </c>
      <c r="E192" s="18" t="s">
        <v>262</v>
      </c>
      <c r="F192" s="237">
        <v>348.44099999999997</v>
      </c>
      <c r="G192" s="33"/>
      <c r="H192" s="34"/>
    </row>
    <row r="193" spans="1:8" s="2" customFormat="1" ht="16.899999999999999" customHeight="1">
      <c r="A193" s="33"/>
      <c r="B193" s="34"/>
      <c r="C193" s="236" t="s">
        <v>467</v>
      </c>
      <c r="D193" s="236" t="s">
        <v>468</v>
      </c>
      <c r="E193" s="18" t="s">
        <v>428</v>
      </c>
      <c r="F193" s="237">
        <v>4.5</v>
      </c>
      <c r="G193" s="33"/>
      <c r="H193" s="34"/>
    </row>
    <row r="194" spans="1:8" s="2" customFormat="1" ht="16.899999999999999" customHeight="1">
      <c r="A194" s="33"/>
      <c r="B194" s="34"/>
      <c r="C194" s="232" t="s">
        <v>145</v>
      </c>
      <c r="D194" s="233" t="s">
        <v>146</v>
      </c>
      <c r="E194" s="234" t="s">
        <v>1</v>
      </c>
      <c r="F194" s="235">
        <v>317.26400000000001</v>
      </c>
      <c r="G194" s="33"/>
      <c r="H194" s="34"/>
    </row>
    <row r="195" spans="1:8" s="2" customFormat="1" ht="16.899999999999999" customHeight="1">
      <c r="A195" s="33"/>
      <c r="B195" s="34"/>
      <c r="C195" s="236" t="s">
        <v>1</v>
      </c>
      <c r="D195" s="236" t="s">
        <v>235</v>
      </c>
      <c r="E195" s="18" t="s">
        <v>1</v>
      </c>
      <c r="F195" s="237">
        <v>0</v>
      </c>
      <c r="G195" s="33"/>
      <c r="H195" s="34"/>
    </row>
    <row r="196" spans="1:8" s="2" customFormat="1" ht="16.899999999999999" customHeight="1">
      <c r="A196" s="33"/>
      <c r="B196" s="34"/>
      <c r="C196" s="236" t="s">
        <v>1</v>
      </c>
      <c r="D196" s="236" t="s">
        <v>376</v>
      </c>
      <c r="E196" s="18" t="s">
        <v>1</v>
      </c>
      <c r="F196" s="237">
        <v>0</v>
      </c>
      <c r="G196" s="33"/>
      <c r="H196" s="34"/>
    </row>
    <row r="197" spans="1:8" s="2" customFormat="1" ht="16.899999999999999" customHeight="1">
      <c r="A197" s="33"/>
      <c r="B197" s="34"/>
      <c r="C197" s="236" t="s">
        <v>1</v>
      </c>
      <c r="D197" s="236" t="s">
        <v>377</v>
      </c>
      <c r="E197" s="18" t="s">
        <v>1</v>
      </c>
      <c r="F197" s="237">
        <v>0</v>
      </c>
      <c r="G197" s="33"/>
      <c r="H197" s="34"/>
    </row>
    <row r="198" spans="1:8" s="2" customFormat="1" ht="16.899999999999999" customHeight="1">
      <c r="A198" s="33"/>
      <c r="B198" s="34"/>
      <c r="C198" s="236" t="s">
        <v>1</v>
      </c>
      <c r="D198" s="236" t="s">
        <v>378</v>
      </c>
      <c r="E198" s="18" t="s">
        <v>1</v>
      </c>
      <c r="F198" s="237">
        <v>44.4</v>
      </c>
      <c r="G198" s="33"/>
      <c r="H198" s="34"/>
    </row>
    <row r="199" spans="1:8" s="2" customFormat="1" ht="16.899999999999999" customHeight="1">
      <c r="A199" s="33"/>
      <c r="B199" s="34"/>
      <c r="C199" s="236" t="s">
        <v>1</v>
      </c>
      <c r="D199" s="236" t="s">
        <v>379</v>
      </c>
      <c r="E199" s="18" t="s">
        <v>1</v>
      </c>
      <c r="F199" s="237">
        <v>-1.1200000000000001</v>
      </c>
      <c r="G199" s="33"/>
      <c r="H199" s="34"/>
    </row>
    <row r="200" spans="1:8" s="2" customFormat="1" ht="16.899999999999999" customHeight="1">
      <c r="A200" s="33"/>
      <c r="B200" s="34"/>
      <c r="C200" s="236" t="s">
        <v>1</v>
      </c>
      <c r="D200" s="236" t="s">
        <v>380</v>
      </c>
      <c r="E200" s="18" t="s">
        <v>1</v>
      </c>
      <c r="F200" s="237">
        <v>9</v>
      </c>
      <c r="G200" s="33"/>
      <c r="H200" s="34"/>
    </row>
    <row r="201" spans="1:8" s="2" customFormat="1" ht="16.899999999999999" customHeight="1">
      <c r="A201" s="33"/>
      <c r="B201" s="34"/>
      <c r="C201" s="236" t="s">
        <v>1</v>
      </c>
      <c r="D201" s="236" t="s">
        <v>381</v>
      </c>
      <c r="E201" s="18" t="s">
        <v>1</v>
      </c>
      <c r="F201" s="237">
        <v>0.16</v>
      </c>
      <c r="G201" s="33"/>
      <c r="H201" s="34"/>
    </row>
    <row r="202" spans="1:8" s="2" customFormat="1" ht="16.899999999999999" customHeight="1">
      <c r="A202" s="33"/>
      <c r="B202" s="34"/>
      <c r="C202" s="236" t="s">
        <v>1</v>
      </c>
      <c r="D202" s="236" t="s">
        <v>382</v>
      </c>
      <c r="E202" s="18" t="s">
        <v>1</v>
      </c>
      <c r="F202" s="237">
        <v>0</v>
      </c>
      <c r="G202" s="33"/>
      <c r="H202" s="34"/>
    </row>
    <row r="203" spans="1:8" s="2" customFormat="1" ht="16.899999999999999" customHeight="1">
      <c r="A203" s="33"/>
      <c r="B203" s="34"/>
      <c r="C203" s="236" t="s">
        <v>1</v>
      </c>
      <c r="D203" s="236" t="s">
        <v>383</v>
      </c>
      <c r="E203" s="18" t="s">
        <v>1</v>
      </c>
      <c r="F203" s="237">
        <v>184.9</v>
      </c>
      <c r="G203" s="33"/>
      <c r="H203" s="34"/>
    </row>
    <row r="204" spans="1:8" s="2" customFormat="1" ht="16.899999999999999" customHeight="1">
      <c r="A204" s="33"/>
      <c r="B204" s="34"/>
      <c r="C204" s="236" t="s">
        <v>1</v>
      </c>
      <c r="D204" s="236" t="s">
        <v>384</v>
      </c>
      <c r="E204" s="18" t="s">
        <v>1</v>
      </c>
      <c r="F204" s="237">
        <v>-4.76</v>
      </c>
      <c r="G204" s="33"/>
      <c r="H204" s="34"/>
    </row>
    <row r="205" spans="1:8" s="2" customFormat="1" ht="16.899999999999999" customHeight="1">
      <c r="A205" s="33"/>
      <c r="B205" s="34"/>
      <c r="C205" s="236" t="s">
        <v>1</v>
      </c>
      <c r="D205" s="236" t="s">
        <v>385</v>
      </c>
      <c r="E205" s="18" t="s">
        <v>1</v>
      </c>
      <c r="F205" s="237">
        <v>0.64</v>
      </c>
      <c r="G205" s="33"/>
      <c r="H205" s="34"/>
    </row>
    <row r="206" spans="1:8" s="2" customFormat="1" ht="16.899999999999999" customHeight="1">
      <c r="A206" s="33"/>
      <c r="B206" s="34"/>
      <c r="C206" s="236" t="s">
        <v>1</v>
      </c>
      <c r="D206" s="236" t="s">
        <v>386</v>
      </c>
      <c r="E206" s="18" t="s">
        <v>1</v>
      </c>
      <c r="F206" s="237">
        <v>12.5</v>
      </c>
      <c r="G206" s="33"/>
      <c r="H206" s="34"/>
    </row>
    <row r="207" spans="1:8" s="2" customFormat="1" ht="16.899999999999999" customHeight="1">
      <c r="A207" s="33"/>
      <c r="B207" s="34"/>
      <c r="C207" s="236" t="s">
        <v>1</v>
      </c>
      <c r="D207" s="236" t="s">
        <v>387</v>
      </c>
      <c r="E207" s="18" t="s">
        <v>1</v>
      </c>
      <c r="F207" s="237">
        <v>0</v>
      </c>
      <c r="G207" s="33"/>
      <c r="H207" s="34"/>
    </row>
    <row r="208" spans="1:8" s="2" customFormat="1" ht="16.899999999999999" customHeight="1">
      <c r="A208" s="33"/>
      <c r="B208" s="34"/>
      <c r="C208" s="236" t="s">
        <v>1</v>
      </c>
      <c r="D208" s="236" t="s">
        <v>388</v>
      </c>
      <c r="E208" s="18" t="s">
        <v>1</v>
      </c>
      <c r="F208" s="237">
        <v>1.76</v>
      </c>
      <c r="G208" s="33"/>
      <c r="H208" s="34"/>
    </row>
    <row r="209" spans="1:8" s="2" customFormat="1" ht="16.899999999999999" customHeight="1">
      <c r="A209" s="33"/>
      <c r="B209" s="34"/>
      <c r="C209" s="236" t="s">
        <v>1</v>
      </c>
      <c r="D209" s="236" t="s">
        <v>389</v>
      </c>
      <c r="E209" s="18" t="s">
        <v>1</v>
      </c>
      <c r="F209" s="237">
        <v>2.5</v>
      </c>
      <c r="G209" s="33"/>
      <c r="H209" s="34"/>
    </row>
    <row r="210" spans="1:8" s="2" customFormat="1" ht="16.899999999999999" customHeight="1">
      <c r="A210" s="33"/>
      <c r="B210" s="34"/>
      <c r="C210" s="236" t="s">
        <v>1</v>
      </c>
      <c r="D210" s="236" t="s">
        <v>390</v>
      </c>
      <c r="E210" s="18" t="s">
        <v>1</v>
      </c>
      <c r="F210" s="237">
        <v>1.978</v>
      </c>
      <c r="G210" s="33"/>
      <c r="H210" s="34"/>
    </row>
    <row r="211" spans="1:8" s="2" customFormat="1" ht="16.899999999999999" customHeight="1">
      <c r="A211" s="33"/>
      <c r="B211" s="34"/>
      <c r="C211" s="236" t="s">
        <v>1</v>
      </c>
      <c r="D211" s="236" t="s">
        <v>391</v>
      </c>
      <c r="E211" s="18" t="s">
        <v>1</v>
      </c>
      <c r="F211" s="237">
        <v>1.575</v>
      </c>
      <c r="G211" s="33"/>
      <c r="H211" s="34"/>
    </row>
    <row r="212" spans="1:8" s="2" customFormat="1" ht="16.899999999999999" customHeight="1">
      <c r="A212" s="33"/>
      <c r="B212" s="34"/>
      <c r="C212" s="236" t="s">
        <v>1</v>
      </c>
      <c r="D212" s="236" t="s">
        <v>392</v>
      </c>
      <c r="E212" s="18" t="s">
        <v>1</v>
      </c>
      <c r="F212" s="237">
        <v>0.13100000000000001</v>
      </c>
      <c r="G212" s="33"/>
      <c r="H212" s="34"/>
    </row>
    <row r="213" spans="1:8" s="2" customFormat="1" ht="16.899999999999999" customHeight="1">
      <c r="A213" s="33"/>
      <c r="B213" s="34"/>
      <c r="C213" s="236" t="s">
        <v>1</v>
      </c>
      <c r="D213" s="236" t="s">
        <v>393</v>
      </c>
      <c r="E213" s="18" t="s">
        <v>1</v>
      </c>
      <c r="F213" s="237">
        <v>54</v>
      </c>
      <c r="G213" s="33"/>
      <c r="H213" s="34"/>
    </row>
    <row r="214" spans="1:8" s="2" customFormat="1" ht="16.899999999999999" customHeight="1">
      <c r="A214" s="33"/>
      <c r="B214" s="34"/>
      <c r="C214" s="236" t="s">
        <v>1</v>
      </c>
      <c r="D214" s="236" t="s">
        <v>394</v>
      </c>
      <c r="E214" s="18" t="s">
        <v>1</v>
      </c>
      <c r="F214" s="237">
        <v>9.6</v>
      </c>
      <c r="G214" s="33"/>
      <c r="H214" s="34"/>
    </row>
    <row r="215" spans="1:8" s="2" customFormat="1" ht="16.899999999999999" customHeight="1">
      <c r="A215" s="33"/>
      <c r="B215" s="34"/>
      <c r="C215" s="236" t="s">
        <v>145</v>
      </c>
      <c r="D215" s="236" t="s">
        <v>146</v>
      </c>
      <c r="E215" s="18" t="s">
        <v>1</v>
      </c>
      <c r="F215" s="237">
        <v>317.26400000000001</v>
      </c>
      <c r="G215" s="33"/>
      <c r="H215" s="34"/>
    </row>
    <row r="216" spans="1:8" s="2" customFormat="1" ht="16.899999999999999" customHeight="1">
      <c r="A216" s="33"/>
      <c r="B216" s="34"/>
      <c r="C216" s="238" t="s">
        <v>1735</v>
      </c>
      <c r="D216" s="33"/>
      <c r="E216" s="33"/>
      <c r="F216" s="33"/>
      <c r="G216" s="33"/>
      <c r="H216" s="34"/>
    </row>
    <row r="217" spans="1:8" s="2" customFormat="1" ht="16.899999999999999" customHeight="1">
      <c r="A217" s="33"/>
      <c r="B217" s="34"/>
      <c r="C217" s="236" t="s">
        <v>373</v>
      </c>
      <c r="D217" s="236" t="s">
        <v>374</v>
      </c>
      <c r="E217" s="18" t="s">
        <v>262</v>
      </c>
      <c r="F217" s="237">
        <v>328.90199999999999</v>
      </c>
      <c r="G217" s="33"/>
      <c r="H217" s="34"/>
    </row>
    <row r="218" spans="1:8" s="2" customFormat="1" ht="16.899999999999999" customHeight="1">
      <c r="A218" s="33"/>
      <c r="B218" s="34"/>
      <c r="C218" s="236" t="s">
        <v>432</v>
      </c>
      <c r="D218" s="236" t="s">
        <v>433</v>
      </c>
      <c r="E218" s="18" t="s">
        <v>294</v>
      </c>
      <c r="F218" s="237">
        <v>581.41</v>
      </c>
      <c r="G218" s="33"/>
      <c r="H218" s="34"/>
    </row>
    <row r="219" spans="1:8" s="2" customFormat="1" ht="16.899999999999999" customHeight="1">
      <c r="A219" s="33"/>
      <c r="B219" s="34"/>
      <c r="C219" s="232" t="s">
        <v>1369</v>
      </c>
      <c r="D219" s="233" t="s">
        <v>146</v>
      </c>
      <c r="E219" s="234" t="s">
        <v>1</v>
      </c>
      <c r="F219" s="235">
        <v>0</v>
      </c>
      <c r="G219" s="33"/>
      <c r="H219" s="34"/>
    </row>
    <row r="220" spans="1:8" s="2" customFormat="1" ht="16.899999999999999" customHeight="1">
      <c r="A220" s="33"/>
      <c r="B220" s="34"/>
      <c r="C220" s="232" t="s">
        <v>1767</v>
      </c>
      <c r="D220" s="233" t="s">
        <v>146</v>
      </c>
      <c r="E220" s="234" t="s">
        <v>1</v>
      </c>
      <c r="F220" s="235">
        <v>280.98</v>
      </c>
      <c r="G220" s="33"/>
      <c r="H220" s="34"/>
    </row>
    <row r="221" spans="1:8" s="2" customFormat="1" ht="16.899999999999999" customHeight="1">
      <c r="A221" s="33"/>
      <c r="B221" s="34"/>
      <c r="C221" s="232" t="s">
        <v>148</v>
      </c>
      <c r="D221" s="233" t="s">
        <v>1</v>
      </c>
      <c r="E221" s="234" t="s">
        <v>1</v>
      </c>
      <c r="F221" s="235">
        <v>1.3740000000000001</v>
      </c>
      <c r="G221" s="33"/>
      <c r="H221" s="34"/>
    </row>
    <row r="222" spans="1:8" s="2" customFormat="1" ht="16.899999999999999" customHeight="1">
      <c r="A222" s="33"/>
      <c r="B222" s="34"/>
      <c r="C222" s="236" t="s">
        <v>148</v>
      </c>
      <c r="D222" s="236" t="s">
        <v>436</v>
      </c>
      <c r="E222" s="18" t="s">
        <v>1</v>
      </c>
      <c r="F222" s="237">
        <v>1.3740000000000001</v>
      </c>
      <c r="G222" s="33"/>
      <c r="H222" s="34"/>
    </row>
    <row r="223" spans="1:8" s="2" customFormat="1" ht="16.899999999999999" customHeight="1">
      <c r="A223" s="33"/>
      <c r="B223" s="34"/>
      <c r="C223" s="238" t="s">
        <v>1735</v>
      </c>
      <c r="D223" s="33"/>
      <c r="E223" s="33"/>
      <c r="F223" s="33"/>
      <c r="G223" s="33"/>
      <c r="H223" s="34"/>
    </row>
    <row r="224" spans="1:8" s="2" customFormat="1" ht="16.899999999999999" customHeight="1">
      <c r="A224" s="33"/>
      <c r="B224" s="34"/>
      <c r="C224" s="236" t="s">
        <v>432</v>
      </c>
      <c r="D224" s="236" t="s">
        <v>433</v>
      </c>
      <c r="E224" s="18" t="s">
        <v>294</v>
      </c>
      <c r="F224" s="237">
        <v>581.41</v>
      </c>
      <c r="G224" s="33"/>
      <c r="H224" s="34"/>
    </row>
    <row r="225" spans="1:8" s="2" customFormat="1" ht="16.899999999999999" customHeight="1">
      <c r="A225" s="33"/>
      <c r="B225" s="34"/>
      <c r="C225" s="236" t="s">
        <v>414</v>
      </c>
      <c r="D225" s="236" t="s">
        <v>415</v>
      </c>
      <c r="E225" s="18" t="s">
        <v>262</v>
      </c>
      <c r="F225" s="237">
        <v>348.44099999999997</v>
      </c>
      <c r="G225" s="33"/>
      <c r="H225" s="34"/>
    </row>
    <row r="226" spans="1:8" s="2" customFormat="1" ht="16.899999999999999" customHeight="1">
      <c r="A226" s="33"/>
      <c r="B226" s="34"/>
      <c r="C226" s="236" t="s">
        <v>461</v>
      </c>
      <c r="D226" s="236" t="s">
        <v>462</v>
      </c>
      <c r="E226" s="18" t="s">
        <v>428</v>
      </c>
      <c r="F226" s="237">
        <v>2.4729999999999999</v>
      </c>
      <c r="G226" s="33"/>
      <c r="H226" s="34"/>
    </row>
    <row r="227" spans="1:8" s="2" customFormat="1" ht="16.899999999999999" customHeight="1">
      <c r="A227" s="33"/>
      <c r="B227" s="34"/>
      <c r="C227" s="232" t="s">
        <v>1768</v>
      </c>
      <c r="D227" s="233" t="s">
        <v>1</v>
      </c>
      <c r="E227" s="234" t="s">
        <v>1</v>
      </c>
      <c r="F227" s="235">
        <v>58.3</v>
      </c>
      <c r="G227" s="33"/>
      <c r="H227" s="34"/>
    </row>
    <row r="228" spans="1:8" s="2" customFormat="1" ht="16.899999999999999" customHeight="1">
      <c r="A228" s="33"/>
      <c r="B228" s="34"/>
      <c r="C228" s="232" t="s">
        <v>150</v>
      </c>
      <c r="D228" s="233" t="s">
        <v>1</v>
      </c>
      <c r="E228" s="234" t="s">
        <v>1</v>
      </c>
      <c r="F228" s="235">
        <v>897.3</v>
      </c>
      <c r="G228" s="33"/>
      <c r="H228" s="34"/>
    </row>
    <row r="229" spans="1:8" s="2" customFormat="1" ht="16.899999999999999" customHeight="1">
      <c r="A229" s="33"/>
      <c r="B229" s="34"/>
      <c r="C229" s="236" t="s">
        <v>1</v>
      </c>
      <c r="D229" s="236" t="s">
        <v>235</v>
      </c>
      <c r="E229" s="18" t="s">
        <v>1</v>
      </c>
      <c r="F229" s="237">
        <v>0</v>
      </c>
      <c r="G229" s="33"/>
      <c r="H229" s="34"/>
    </row>
    <row r="230" spans="1:8" s="2" customFormat="1" ht="16.899999999999999" customHeight="1">
      <c r="A230" s="33"/>
      <c r="B230" s="34"/>
      <c r="C230" s="236" t="s">
        <v>1</v>
      </c>
      <c r="D230" s="236" t="s">
        <v>270</v>
      </c>
      <c r="E230" s="18" t="s">
        <v>1</v>
      </c>
      <c r="F230" s="237">
        <v>0</v>
      </c>
      <c r="G230" s="33"/>
      <c r="H230" s="34"/>
    </row>
    <row r="231" spans="1:8" s="2" customFormat="1" ht="16.899999999999999" customHeight="1">
      <c r="A231" s="33"/>
      <c r="B231" s="34"/>
      <c r="C231" s="236" t="s">
        <v>1</v>
      </c>
      <c r="D231" s="236" t="s">
        <v>271</v>
      </c>
      <c r="E231" s="18" t="s">
        <v>1</v>
      </c>
      <c r="F231" s="237">
        <v>760.51</v>
      </c>
      <c r="G231" s="33"/>
      <c r="H231" s="34"/>
    </row>
    <row r="232" spans="1:8" s="2" customFormat="1" ht="16.899999999999999" customHeight="1">
      <c r="A232" s="33"/>
      <c r="B232" s="34"/>
      <c r="C232" s="236" t="s">
        <v>1</v>
      </c>
      <c r="D232" s="236" t="s">
        <v>272</v>
      </c>
      <c r="E232" s="18" t="s">
        <v>1</v>
      </c>
      <c r="F232" s="237">
        <v>4.3040000000000003</v>
      </c>
      <c r="G232" s="33"/>
      <c r="H232" s="34"/>
    </row>
    <row r="233" spans="1:8" s="2" customFormat="1" ht="16.899999999999999" customHeight="1">
      <c r="A233" s="33"/>
      <c r="B233" s="34"/>
      <c r="C233" s="236" t="s">
        <v>1</v>
      </c>
      <c r="D233" s="236" t="s">
        <v>273</v>
      </c>
      <c r="E233" s="18" t="s">
        <v>1</v>
      </c>
      <c r="F233" s="237">
        <v>5.44</v>
      </c>
      <c r="G233" s="33"/>
      <c r="H233" s="34"/>
    </row>
    <row r="234" spans="1:8" s="2" customFormat="1" ht="16.899999999999999" customHeight="1">
      <c r="A234" s="33"/>
      <c r="B234" s="34"/>
      <c r="C234" s="236" t="s">
        <v>1</v>
      </c>
      <c r="D234" s="236" t="s">
        <v>274</v>
      </c>
      <c r="E234" s="18" t="s">
        <v>1</v>
      </c>
      <c r="F234" s="237">
        <v>96</v>
      </c>
      <c r="G234" s="33"/>
      <c r="H234" s="34"/>
    </row>
    <row r="235" spans="1:8" s="2" customFormat="1" ht="16.899999999999999" customHeight="1">
      <c r="A235" s="33"/>
      <c r="B235" s="34"/>
      <c r="C235" s="236" t="s">
        <v>1</v>
      </c>
      <c r="D235" s="236" t="s">
        <v>275</v>
      </c>
      <c r="E235" s="18" t="s">
        <v>1</v>
      </c>
      <c r="F235" s="237">
        <v>48</v>
      </c>
      <c r="G235" s="33"/>
      <c r="H235" s="34"/>
    </row>
    <row r="236" spans="1:8" s="2" customFormat="1" ht="16.899999999999999" customHeight="1">
      <c r="A236" s="33"/>
      <c r="B236" s="34"/>
      <c r="C236" s="236" t="s">
        <v>1</v>
      </c>
      <c r="D236" s="236" t="s">
        <v>276</v>
      </c>
      <c r="E236" s="18" t="s">
        <v>1</v>
      </c>
      <c r="F236" s="237">
        <v>17.52</v>
      </c>
      <c r="G236" s="33"/>
      <c r="H236" s="34"/>
    </row>
    <row r="237" spans="1:8" s="2" customFormat="1" ht="16.899999999999999" customHeight="1">
      <c r="A237" s="33"/>
      <c r="B237" s="34"/>
      <c r="C237" s="236" t="s">
        <v>1</v>
      </c>
      <c r="D237" s="236" t="s">
        <v>277</v>
      </c>
      <c r="E237" s="18" t="s">
        <v>1</v>
      </c>
      <c r="F237" s="237">
        <v>11.68</v>
      </c>
      <c r="G237" s="33"/>
      <c r="H237" s="34"/>
    </row>
    <row r="238" spans="1:8" s="2" customFormat="1" ht="16.899999999999999" customHeight="1">
      <c r="A238" s="33"/>
      <c r="B238" s="34"/>
      <c r="C238" s="236" t="s">
        <v>1</v>
      </c>
      <c r="D238" s="236" t="s">
        <v>278</v>
      </c>
      <c r="E238" s="18" t="s">
        <v>1</v>
      </c>
      <c r="F238" s="237">
        <v>8.5</v>
      </c>
      <c r="G238" s="33"/>
      <c r="H238" s="34"/>
    </row>
    <row r="239" spans="1:8" s="2" customFormat="1" ht="16.899999999999999" customHeight="1">
      <c r="A239" s="33"/>
      <c r="B239" s="34"/>
      <c r="C239" s="236" t="s">
        <v>1</v>
      </c>
      <c r="D239" s="236" t="s">
        <v>279</v>
      </c>
      <c r="E239" s="18" t="s">
        <v>1</v>
      </c>
      <c r="F239" s="237">
        <v>5.5129999999999999</v>
      </c>
      <c r="G239" s="33"/>
      <c r="H239" s="34"/>
    </row>
    <row r="240" spans="1:8" s="2" customFormat="1" ht="16.899999999999999" customHeight="1">
      <c r="A240" s="33"/>
      <c r="B240" s="34"/>
      <c r="C240" s="236" t="s">
        <v>1</v>
      </c>
      <c r="D240" s="236" t="s">
        <v>280</v>
      </c>
      <c r="E240" s="18" t="s">
        <v>1</v>
      </c>
      <c r="F240" s="237">
        <v>0.13100000000000001</v>
      </c>
      <c r="G240" s="33"/>
      <c r="H240" s="34"/>
    </row>
    <row r="241" spans="1:8" s="2" customFormat="1" ht="16.899999999999999" customHeight="1">
      <c r="A241" s="33"/>
      <c r="B241" s="34"/>
      <c r="C241" s="236" t="s">
        <v>1</v>
      </c>
      <c r="D241" s="236" t="s">
        <v>281</v>
      </c>
      <c r="E241" s="18" t="s">
        <v>1</v>
      </c>
      <c r="F241" s="237">
        <v>6.8</v>
      </c>
      <c r="G241" s="33"/>
      <c r="H241" s="34"/>
    </row>
    <row r="242" spans="1:8" s="2" customFormat="1" ht="16.899999999999999" customHeight="1">
      <c r="A242" s="33"/>
      <c r="B242" s="34"/>
      <c r="C242" s="236" t="s">
        <v>1</v>
      </c>
      <c r="D242" s="236" t="s">
        <v>282</v>
      </c>
      <c r="E242" s="18" t="s">
        <v>1</v>
      </c>
      <c r="F242" s="237">
        <v>13.6</v>
      </c>
      <c r="G242" s="33"/>
      <c r="H242" s="34"/>
    </row>
    <row r="243" spans="1:8" s="2" customFormat="1" ht="16.899999999999999" customHeight="1">
      <c r="A243" s="33"/>
      <c r="B243" s="34"/>
      <c r="C243" s="236" t="s">
        <v>1</v>
      </c>
      <c r="D243" s="236" t="s">
        <v>283</v>
      </c>
      <c r="E243" s="18" t="s">
        <v>1</v>
      </c>
      <c r="F243" s="237">
        <v>99.224999999999994</v>
      </c>
      <c r="G243" s="33"/>
      <c r="H243" s="34"/>
    </row>
    <row r="244" spans="1:8" s="2" customFormat="1" ht="16.899999999999999" customHeight="1">
      <c r="A244" s="33"/>
      <c r="B244" s="34"/>
      <c r="C244" s="236" t="s">
        <v>1</v>
      </c>
      <c r="D244" s="236" t="s">
        <v>284</v>
      </c>
      <c r="E244" s="18" t="s">
        <v>1</v>
      </c>
      <c r="F244" s="237">
        <v>14</v>
      </c>
      <c r="G244" s="33"/>
      <c r="H244" s="34"/>
    </row>
    <row r="245" spans="1:8" s="2" customFormat="1" ht="16.899999999999999" customHeight="1">
      <c r="A245" s="33"/>
      <c r="B245" s="34"/>
      <c r="C245" s="236" t="s">
        <v>1</v>
      </c>
      <c r="D245" s="236" t="s">
        <v>285</v>
      </c>
      <c r="E245" s="18" t="s">
        <v>1</v>
      </c>
      <c r="F245" s="237">
        <v>-18.704000000000001</v>
      </c>
      <c r="G245" s="33"/>
      <c r="H245" s="34"/>
    </row>
    <row r="246" spans="1:8" s="2" customFormat="1" ht="16.899999999999999" customHeight="1">
      <c r="A246" s="33"/>
      <c r="B246" s="34"/>
      <c r="C246" s="236" t="s">
        <v>1</v>
      </c>
      <c r="D246" s="236" t="s">
        <v>286</v>
      </c>
      <c r="E246" s="18" t="s">
        <v>1</v>
      </c>
      <c r="F246" s="237">
        <v>-5.024</v>
      </c>
      <c r="G246" s="33"/>
      <c r="H246" s="34"/>
    </row>
    <row r="247" spans="1:8" s="2" customFormat="1" ht="22.5">
      <c r="A247" s="33"/>
      <c r="B247" s="34"/>
      <c r="C247" s="236" t="s">
        <v>1</v>
      </c>
      <c r="D247" s="236" t="s">
        <v>287</v>
      </c>
      <c r="E247" s="18" t="s">
        <v>1</v>
      </c>
      <c r="F247" s="237">
        <v>-44.576000000000001</v>
      </c>
      <c r="G247" s="33"/>
      <c r="H247" s="34"/>
    </row>
    <row r="248" spans="1:8" s="2" customFormat="1" ht="16.899999999999999" customHeight="1">
      <c r="A248" s="33"/>
      <c r="B248" s="34"/>
      <c r="C248" s="236" t="s">
        <v>1</v>
      </c>
      <c r="D248" s="236" t="s">
        <v>288</v>
      </c>
      <c r="E248" s="18" t="s">
        <v>1</v>
      </c>
      <c r="F248" s="237">
        <v>-13.938000000000001</v>
      </c>
      <c r="G248" s="33"/>
      <c r="H248" s="34"/>
    </row>
    <row r="249" spans="1:8" s="2" customFormat="1" ht="16.899999999999999" customHeight="1">
      <c r="A249" s="33"/>
      <c r="B249" s="34"/>
      <c r="C249" s="236" t="s">
        <v>1</v>
      </c>
      <c r="D249" s="236" t="s">
        <v>289</v>
      </c>
      <c r="E249" s="18" t="s">
        <v>1</v>
      </c>
      <c r="F249" s="237">
        <v>-85.5</v>
      </c>
      <c r="G249" s="33"/>
      <c r="H249" s="34"/>
    </row>
    <row r="250" spans="1:8" s="2" customFormat="1" ht="22.5">
      <c r="A250" s="33"/>
      <c r="B250" s="34"/>
      <c r="C250" s="236" t="s">
        <v>1</v>
      </c>
      <c r="D250" s="236" t="s">
        <v>290</v>
      </c>
      <c r="E250" s="18" t="s">
        <v>1</v>
      </c>
      <c r="F250" s="237">
        <v>-26.181000000000001</v>
      </c>
      <c r="G250" s="33"/>
      <c r="H250" s="34"/>
    </row>
    <row r="251" spans="1:8" s="2" customFormat="1" ht="16.899999999999999" customHeight="1">
      <c r="A251" s="33"/>
      <c r="B251" s="34"/>
      <c r="C251" s="236" t="s">
        <v>150</v>
      </c>
      <c r="D251" s="236" t="s">
        <v>146</v>
      </c>
      <c r="E251" s="18" t="s">
        <v>1</v>
      </c>
      <c r="F251" s="237">
        <v>897.3</v>
      </c>
      <c r="G251" s="33"/>
      <c r="H251" s="34"/>
    </row>
    <row r="252" spans="1:8" s="2" customFormat="1" ht="16.899999999999999" customHeight="1">
      <c r="A252" s="33"/>
      <c r="B252" s="34"/>
      <c r="C252" s="238" t="s">
        <v>1735</v>
      </c>
      <c r="D252" s="33"/>
      <c r="E252" s="33"/>
      <c r="F252" s="33"/>
      <c r="G252" s="33"/>
      <c r="H252" s="34"/>
    </row>
    <row r="253" spans="1:8" s="2" customFormat="1" ht="16.899999999999999" customHeight="1">
      <c r="A253" s="33"/>
      <c r="B253" s="34"/>
      <c r="C253" s="236" t="s">
        <v>267</v>
      </c>
      <c r="D253" s="236" t="s">
        <v>268</v>
      </c>
      <c r="E253" s="18" t="s">
        <v>262</v>
      </c>
      <c r="F253" s="237">
        <v>448.65</v>
      </c>
      <c r="G253" s="33"/>
      <c r="H253" s="34"/>
    </row>
    <row r="254" spans="1:8" s="2" customFormat="1" ht="16.899999999999999" customHeight="1">
      <c r="A254" s="33"/>
      <c r="B254" s="34"/>
      <c r="C254" s="236" t="s">
        <v>292</v>
      </c>
      <c r="D254" s="236" t="s">
        <v>293</v>
      </c>
      <c r="E254" s="18" t="s">
        <v>294</v>
      </c>
      <c r="F254" s="237">
        <v>448.65</v>
      </c>
      <c r="G254" s="33"/>
      <c r="H254" s="34"/>
    </row>
    <row r="255" spans="1:8" s="2" customFormat="1" ht="16.899999999999999" customHeight="1">
      <c r="A255" s="33"/>
      <c r="B255" s="34"/>
      <c r="C255" s="236" t="s">
        <v>297</v>
      </c>
      <c r="D255" s="236" t="s">
        <v>298</v>
      </c>
      <c r="E255" s="18" t="s">
        <v>262</v>
      </c>
      <c r="F255" s="237">
        <v>269.19</v>
      </c>
      <c r="G255" s="33"/>
      <c r="H255" s="34"/>
    </row>
    <row r="256" spans="1:8" s="2" customFormat="1" ht="16.899999999999999" customHeight="1">
      <c r="A256" s="33"/>
      <c r="B256" s="34"/>
      <c r="C256" s="236" t="s">
        <v>301</v>
      </c>
      <c r="D256" s="236" t="s">
        <v>302</v>
      </c>
      <c r="E256" s="18" t="s">
        <v>262</v>
      </c>
      <c r="F256" s="237">
        <v>269.19</v>
      </c>
      <c r="G256" s="33"/>
      <c r="H256" s="34"/>
    </row>
    <row r="257" spans="1:8" s="2" customFormat="1" ht="16.899999999999999" customHeight="1">
      <c r="A257" s="33"/>
      <c r="B257" s="34"/>
      <c r="C257" s="236" t="s">
        <v>305</v>
      </c>
      <c r="D257" s="236" t="s">
        <v>306</v>
      </c>
      <c r="E257" s="18" t="s">
        <v>262</v>
      </c>
      <c r="F257" s="237">
        <v>179.46</v>
      </c>
      <c r="G257" s="33"/>
      <c r="H257" s="34"/>
    </row>
    <row r="258" spans="1:8" s="2" customFormat="1" ht="16.899999999999999" customHeight="1">
      <c r="A258" s="33"/>
      <c r="B258" s="34"/>
      <c r="C258" s="236" t="s">
        <v>310</v>
      </c>
      <c r="D258" s="236" t="s">
        <v>311</v>
      </c>
      <c r="E258" s="18" t="s">
        <v>262</v>
      </c>
      <c r="F258" s="237">
        <v>89.73</v>
      </c>
      <c r="G258" s="33"/>
      <c r="H258" s="34"/>
    </row>
    <row r="259" spans="1:8" s="2" customFormat="1" ht="16.899999999999999" customHeight="1">
      <c r="A259" s="33"/>
      <c r="B259" s="34"/>
      <c r="C259" s="236" t="s">
        <v>353</v>
      </c>
      <c r="D259" s="236" t="s">
        <v>354</v>
      </c>
      <c r="E259" s="18" t="s">
        <v>294</v>
      </c>
      <c r="F259" s="237">
        <v>355.4</v>
      </c>
      <c r="G259" s="33"/>
      <c r="H259" s="34"/>
    </row>
    <row r="260" spans="1:8" s="2" customFormat="1" ht="16.899999999999999" customHeight="1">
      <c r="A260" s="33"/>
      <c r="B260" s="34"/>
      <c r="C260" s="236" t="s">
        <v>363</v>
      </c>
      <c r="D260" s="236" t="s">
        <v>364</v>
      </c>
      <c r="E260" s="18" t="s">
        <v>262</v>
      </c>
      <c r="F260" s="237">
        <v>88.85</v>
      </c>
      <c r="G260" s="33"/>
      <c r="H260" s="34"/>
    </row>
    <row r="261" spans="1:8" s="2" customFormat="1" ht="16.899999999999999" customHeight="1">
      <c r="A261" s="33"/>
      <c r="B261" s="34"/>
      <c r="C261" s="236" t="s">
        <v>432</v>
      </c>
      <c r="D261" s="236" t="s">
        <v>433</v>
      </c>
      <c r="E261" s="18" t="s">
        <v>294</v>
      </c>
      <c r="F261" s="237">
        <v>581.41</v>
      </c>
      <c r="G261" s="33"/>
      <c r="H261" s="34"/>
    </row>
    <row r="262" spans="1:8" s="2" customFormat="1" ht="16.899999999999999" customHeight="1">
      <c r="A262" s="33"/>
      <c r="B262" s="34"/>
      <c r="C262" s="232" t="s">
        <v>1769</v>
      </c>
      <c r="D262" s="233" t="s">
        <v>1</v>
      </c>
      <c r="E262" s="234" t="s">
        <v>1</v>
      </c>
      <c r="F262" s="235">
        <v>606.83600000000001</v>
      </c>
      <c r="G262" s="33"/>
      <c r="H262" s="34"/>
    </row>
    <row r="263" spans="1:8" s="2" customFormat="1" ht="16.899999999999999" customHeight="1">
      <c r="A263" s="33"/>
      <c r="B263" s="34"/>
      <c r="C263" s="232" t="s">
        <v>1770</v>
      </c>
      <c r="D263" s="233" t="s">
        <v>1</v>
      </c>
      <c r="E263" s="234" t="s">
        <v>1</v>
      </c>
      <c r="F263" s="235">
        <v>133.5</v>
      </c>
      <c r="G263" s="33"/>
      <c r="H263" s="34"/>
    </row>
    <row r="264" spans="1:8" s="2" customFormat="1" ht="16.899999999999999" customHeight="1">
      <c r="A264" s="33"/>
      <c r="B264" s="34"/>
      <c r="C264" s="232" t="s">
        <v>1771</v>
      </c>
      <c r="D264" s="233" t="s">
        <v>1</v>
      </c>
      <c r="E264" s="234" t="s">
        <v>1</v>
      </c>
      <c r="F264" s="235">
        <v>95.274000000000001</v>
      </c>
      <c r="G264" s="33"/>
      <c r="H264" s="34"/>
    </row>
    <row r="265" spans="1:8" s="2" customFormat="1" ht="26.45" customHeight="1">
      <c r="A265" s="33"/>
      <c r="B265" s="34"/>
      <c r="C265" s="231" t="s">
        <v>1772</v>
      </c>
      <c r="D265" s="231" t="s">
        <v>87</v>
      </c>
      <c r="E265" s="33"/>
      <c r="F265" s="33"/>
      <c r="G265" s="33"/>
      <c r="H265" s="34"/>
    </row>
    <row r="266" spans="1:8" s="2" customFormat="1" ht="16.899999999999999" customHeight="1">
      <c r="A266" s="33"/>
      <c r="B266" s="34"/>
      <c r="C266" s="232" t="s">
        <v>1734</v>
      </c>
      <c r="D266" s="233" t="s">
        <v>1</v>
      </c>
      <c r="E266" s="234" t="s">
        <v>1</v>
      </c>
      <c r="F266" s="235">
        <v>20</v>
      </c>
      <c r="G266" s="33"/>
      <c r="H266" s="34"/>
    </row>
    <row r="267" spans="1:8" s="2" customFormat="1" ht="16.899999999999999" customHeight="1">
      <c r="A267" s="33"/>
      <c r="B267" s="34"/>
      <c r="C267" s="232" t="s">
        <v>100</v>
      </c>
      <c r="D267" s="233" t="s">
        <v>101</v>
      </c>
      <c r="E267" s="234" t="s">
        <v>1</v>
      </c>
      <c r="F267" s="235">
        <v>0</v>
      </c>
      <c r="G267" s="33"/>
      <c r="H267" s="34"/>
    </row>
    <row r="268" spans="1:8" s="2" customFormat="1" ht="16.899999999999999" customHeight="1">
      <c r="A268" s="33"/>
      <c r="B268" s="34"/>
      <c r="C268" s="232" t="s">
        <v>1736</v>
      </c>
      <c r="D268" s="233" t="s">
        <v>101</v>
      </c>
      <c r="E268" s="234" t="s">
        <v>1</v>
      </c>
      <c r="F268" s="235">
        <v>0.06</v>
      </c>
      <c r="G268" s="33"/>
      <c r="H268" s="34"/>
    </row>
    <row r="269" spans="1:8" s="2" customFormat="1" ht="16.899999999999999" customHeight="1">
      <c r="A269" s="33"/>
      <c r="B269" s="34"/>
      <c r="C269" s="232" t="s">
        <v>1737</v>
      </c>
      <c r="D269" s="233" t="s">
        <v>1738</v>
      </c>
      <c r="E269" s="234" t="s">
        <v>1</v>
      </c>
      <c r="F269" s="235">
        <v>184</v>
      </c>
      <c r="G269" s="33"/>
      <c r="H269" s="34"/>
    </row>
    <row r="270" spans="1:8" s="2" customFormat="1" ht="16.899999999999999" customHeight="1">
      <c r="A270" s="33"/>
      <c r="B270" s="34"/>
      <c r="C270" s="232" t="s">
        <v>1739</v>
      </c>
      <c r="D270" s="233" t="s">
        <v>1</v>
      </c>
      <c r="E270" s="234" t="s">
        <v>1</v>
      </c>
      <c r="F270" s="235">
        <v>1.8440000000000001</v>
      </c>
      <c r="G270" s="33"/>
      <c r="H270" s="34"/>
    </row>
    <row r="271" spans="1:8" s="2" customFormat="1" ht="16.899999999999999" customHeight="1">
      <c r="A271" s="33"/>
      <c r="B271" s="34"/>
      <c r="C271" s="232" t="s">
        <v>1773</v>
      </c>
      <c r="D271" s="233" t="s">
        <v>1</v>
      </c>
      <c r="E271" s="234" t="s">
        <v>1</v>
      </c>
      <c r="F271" s="235">
        <v>4</v>
      </c>
      <c r="G271" s="33"/>
      <c r="H271" s="34"/>
    </row>
    <row r="272" spans="1:8" s="2" customFormat="1" ht="16.899999999999999" customHeight="1">
      <c r="A272" s="33"/>
      <c r="B272" s="34"/>
      <c r="C272" s="232" t="s">
        <v>1742</v>
      </c>
      <c r="D272" s="233" t="s">
        <v>1</v>
      </c>
      <c r="E272" s="234" t="s">
        <v>1</v>
      </c>
      <c r="F272" s="235">
        <v>7.2</v>
      </c>
      <c r="G272" s="33"/>
      <c r="H272" s="34"/>
    </row>
    <row r="273" spans="1:8" s="2" customFormat="1" ht="16.899999999999999" customHeight="1">
      <c r="A273" s="33"/>
      <c r="B273" s="34"/>
      <c r="C273" s="232" t="s">
        <v>1743</v>
      </c>
      <c r="D273" s="233" t="s">
        <v>1</v>
      </c>
      <c r="E273" s="234" t="s">
        <v>1</v>
      </c>
      <c r="F273" s="235">
        <v>50</v>
      </c>
      <c r="G273" s="33"/>
      <c r="H273" s="34"/>
    </row>
    <row r="274" spans="1:8" s="2" customFormat="1" ht="16.899999999999999" customHeight="1">
      <c r="A274" s="33"/>
      <c r="B274" s="34"/>
      <c r="C274" s="232" t="s">
        <v>1744</v>
      </c>
      <c r="D274" s="233" t="s">
        <v>1</v>
      </c>
      <c r="E274" s="234" t="s">
        <v>1</v>
      </c>
      <c r="F274" s="235">
        <v>127</v>
      </c>
      <c r="G274" s="33"/>
      <c r="H274" s="34"/>
    </row>
    <row r="275" spans="1:8" s="2" customFormat="1" ht="16.899999999999999" customHeight="1">
      <c r="A275" s="33"/>
      <c r="B275" s="34"/>
      <c r="C275" s="232" t="s">
        <v>1745</v>
      </c>
      <c r="D275" s="233" t="s">
        <v>1</v>
      </c>
      <c r="E275" s="234" t="s">
        <v>1</v>
      </c>
      <c r="F275" s="235">
        <v>7</v>
      </c>
      <c r="G275" s="33"/>
      <c r="H275" s="34"/>
    </row>
    <row r="276" spans="1:8" s="2" customFormat="1" ht="16.899999999999999" customHeight="1">
      <c r="A276" s="33"/>
      <c r="B276" s="34"/>
      <c r="C276" s="232" t="s">
        <v>106</v>
      </c>
      <c r="D276" s="233" t="s">
        <v>101</v>
      </c>
      <c r="E276" s="234" t="s">
        <v>1</v>
      </c>
      <c r="F276" s="235">
        <v>3.8</v>
      </c>
      <c r="G276" s="33"/>
      <c r="H276" s="34"/>
    </row>
    <row r="277" spans="1:8" s="2" customFormat="1" ht="16.899999999999999" customHeight="1">
      <c r="A277" s="33"/>
      <c r="B277" s="34"/>
      <c r="C277" s="236" t="s">
        <v>1</v>
      </c>
      <c r="D277" s="236" t="s">
        <v>235</v>
      </c>
      <c r="E277" s="18" t="s">
        <v>1</v>
      </c>
      <c r="F277" s="237">
        <v>0</v>
      </c>
      <c r="G277" s="33"/>
      <c r="H277" s="34"/>
    </row>
    <row r="278" spans="1:8" s="2" customFormat="1" ht="16.899999999999999" customHeight="1">
      <c r="A278" s="33"/>
      <c r="B278" s="34"/>
      <c r="C278" s="236" t="s">
        <v>1</v>
      </c>
      <c r="D278" s="236" t="s">
        <v>376</v>
      </c>
      <c r="E278" s="18" t="s">
        <v>1</v>
      </c>
      <c r="F278" s="237">
        <v>0</v>
      </c>
      <c r="G278" s="33"/>
      <c r="H278" s="34"/>
    </row>
    <row r="279" spans="1:8" s="2" customFormat="1" ht="16.899999999999999" customHeight="1">
      <c r="A279" s="33"/>
      <c r="B279" s="34"/>
      <c r="C279" s="236" t="s">
        <v>1</v>
      </c>
      <c r="D279" s="236" t="s">
        <v>377</v>
      </c>
      <c r="E279" s="18" t="s">
        <v>1</v>
      </c>
      <c r="F279" s="237">
        <v>0</v>
      </c>
      <c r="G279" s="33"/>
      <c r="H279" s="34"/>
    </row>
    <row r="280" spans="1:8" s="2" customFormat="1" ht="16.899999999999999" customHeight="1">
      <c r="A280" s="33"/>
      <c r="B280" s="34"/>
      <c r="C280" s="236" t="s">
        <v>1</v>
      </c>
      <c r="D280" s="236" t="s">
        <v>1358</v>
      </c>
      <c r="E280" s="18" t="s">
        <v>1</v>
      </c>
      <c r="F280" s="237">
        <v>3</v>
      </c>
      <c r="G280" s="33"/>
      <c r="H280" s="34"/>
    </row>
    <row r="281" spans="1:8" s="2" customFormat="1" ht="16.899999999999999" customHeight="1">
      <c r="A281" s="33"/>
      <c r="B281" s="34"/>
      <c r="C281" s="236" t="s">
        <v>1</v>
      </c>
      <c r="D281" s="236" t="s">
        <v>1359</v>
      </c>
      <c r="E281" s="18" t="s">
        <v>1</v>
      </c>
      <c r="F281" s="237">
        <v>0.8</v>
      </c>
      <c r="G281" s="33"/>
      <c r="H281" s="34"/>
    </row>
    <row r="282" spans="1:8" s="2" customFormat="1" ht="16.899999999999999" customHeight="1">
      <c r="A282" s="33"/>
      <c r="B282" s="34"/>
      <c r="C282" s="236" t="s">
        <v>106</v>
      </c>
      <c r="D282" s="236" t="s">
        <v>101</v>
      </c>
      <c r="E282" s="18" t="s">
        <v>1</v>
      </c>
      <c r="F282" s="237">
        <v>3.8</v>
      </c>
      <c r="G282" s="33"/>
      <c r="H282" s="34"/>
    </row>
    <row r="283" spans="1:8" s="2" customFormat="1" ht="16.899999999999999" customHeight="1">
      <c r="A283" s="33"/>
      <c r="B283" s="34"/>
      <c r="C283" s="238" t="s">
        <v>1735</v>
      </c>
      <c r="D283" s="33"/>
      <c r="E283" s="33"/>
      <c r="F283" s="33"/>
      <c r="G283" s="33"/>
      <c r="H283" s="34"/>
    </row>
    <row r="284" spans="1:8" s="2" customFormat="1" ht="16.899999999999999" customHeight="1">
      <c r="A284" s="33"/>
      <c r="B284" s="34"/>
      <c r="C284" s="236" t="s">
        <v>373</v>
      </c>
      <c r="D284" s="236" t="s">
        <v>374</v>
      </c>
      <c r="E284" s="18" t="s">
        <v>262</v>
      </c>
      <c r="F284" s="237">
        <v>23.315999999999999</v>
      </c>
      <c r="G284" s="33"/>
      <c r="H284" s="34"/>
    </row>
    <row r="285" spans="1:8" s="2" customFormat="1" ht="16.899999999999999" customHeight="1">
      <c r="A285" s="33"/>
      <c r="B285" s="34"/>
      <c r="C285" s="236" t="s">
        <v>414</v>
      </c>
      <c r="D285" s="236" t="s">
        <v>415</v>
      </c>
      <c r="E285" s="18" t="s">
        <v>262</v>
      </c>
      <c r="F285" s="237">
        <v>29.108000000000001</v>
      </c>
      <c r="G285" s="33"/>
      <c r="H285" s="34"/>
    </row>
    <row r="286" spans="1:8" s="2" customFormat="1" ht="16.899999999999999" customHeight="1">
      <c r="A286" s="33"/>
      <c r="B286" s="34"/>
      <c r="C286" s="236" t="s">
        <v>528</v>
      </c>
      <c r="D286" s="236" t="s">
        <v>529</v>
      </c>
      <c r="E286" s="18" t="s">
        <v>294</v>
      </c>
      <c r="F286" s="237">
        <v>3.8</v>
      </c>
      <c r="G286" s="33"/>
      <c r="H286" s="34"/>
    </row>
    <row r="287" spans="1:8" s="2" customFormat="1" ht="16.899999999999999" customHeight="1">
      <c r="A287" s="33"/>
      <c r="B287" s="34"/>
      <c r="C287" s="232" t="s">
        <v>1746</v>
      </c>
      <c r="D287" s="233" t="s">
        <v>101</v>
      </c>
      <c r="E287" s="234" t="s">
        <v>1</v>
      </c>
      <c r="F287" s="235">
        <v>27.17</v>
      </c>
      <c r="G287" s="33"/>
      <c r="H287" s="34"/>
    </row>
    <row r="288" spans="1:8" s="2" customFormat="1" ht="16.899999999999999" customHeight="1">
      <c r="A288" s="33"/>
      <c r="B288" s="34"/>
      <c r="C288" s="232" t="s">
        <v>108</v>
      </c>
      <c r="D288" s="233" t="s">
        <v>101</v>
      </c>
      <c r="E288" s="234" t="s">
        <v>1</v>
      </c>
      <c r="F288" s="235">
        <v>13.3</v>
      </c>
      <c r="G288" s="33"/>
      <c r="H288" s="34"/>
    </row>
    <row r="289" spans="1:8" s="2" customFormat="1" ht="16.899999999999999" customHeight="1">
      <c r="A289" s="33"/>
      <c r="B289" s="34"/>
      <c r="C289" s="236" t="s">
        <v>1</v>
      </c>
      <c r="D289" s="236" t="s">
        <v>382</v>
      </c>
      <c r="E289" s="18" t="s">
        <v>1</v>
      </c>
      <c r="F289" s="237">
        <v>0</v>
      </c>
      <c r="G289" s="33"/>
      <c r="H289" s="34"/>
    </row>
    <row r="290" spans="1:8" s="2" customFormat="1" ht="16.899999999999999" customHeight="1">
      <c r="A290" s="33"/>
      <c r="B290" s="34"/>
      <c r="C290" s="236" t="s">
        <v>1</v>
      </c>
      <c r="D290" s="236" t="s">
        <v>1360</v>
      </c>
      <c r="E290" s="18" t="s">
        <v>1</v>
      </c>
      <c r="F290" s="237">
        <v>10.5</v>
      </c>
      <c r="G290" s="33"/>
      <c r="H290" s="34"/>
    </row>
    <row r="291" spans="1:8" s="2" customFormat="1" ht="16.899999999999999" customHeight="1">
      <c r="A291" s="33"/>
      <c r="B291" s="34"/>
      <c r="C291" s="236" t="s">
        <v>1</v>
      </c>
      <c r="D291" s="236" t="s">
        <v>1361</v>
      </c>
      <c r="E291" s="18" t="s">
        <v>1</v>
      </c>
      <c r="F291" s="237">
        <v>2.8</v>
      </c>
      <c r="G291" s="33"/>
      <c r="H291" s="34"/>
    </row>
    <row r="292" spans="1:8" s="2" customFormat="1" ht="16.899999999999999" customHeight="1">
      <c r="A292" s="33"/>
      <c r="B292" s="34"/>
      <c r="C292" s="236" t="s">
        <v>108</v>
      </c>
      <c r="D292" s="236" t="s">
        <v>101</v>
      </c>
      <c r="E292" s="18" t="s">
        <v>1</v>
      </c>
      <c r="F292" s="237">
        <v>13.3</v>
      </c>
      <c r="G292" s="33"/>
      <c r="H292" s="34"/>
    </row>
    <row r="293" spans="1:8" s="2" customFormat="1" ht="16.899999999999999" customHeight="1">
      <c r="A293" s="33"/>
      <c r="B293" s="34"/>
      <c r="C293" s="238" t="s">
        <v>1735</v>
      </c>
      <c r="D293" s="33"/>
      <c r="E293" s="33"/>
      <c r="F293" s="33"/>
      <c r="G293" s="33"/>
      <c r="H293" s="34"/>
    </row>
    <row r="294" spans="1:8" s="2" customFormat="1" ht="16.899999999999999" customHeight="1">
      <c r="A294" s="33"/>
      <c r="B294" s="34"/>
      <c r="C294" s="236" t="s">
        <v>373</v>
      </c>
      <c r="D294" s="236" t="s">
        <v>374</v>
      </c>
      <c r="E294" s="18" t="s">
        <v>262</v>
      </c>
      <c r="F294" s="237">
        <v>23.315999999999999</v>
      </c>
      <c r="G294" s="33"/>
      <c r="H294" s="34"/>
    </row>
    <row r="295" spans="1:8" s="2" customFormat="1" ht="16.899999999999999" customHeight="1">
      <c r="A295" s="33"/>
      <c r="B295" s="34"/>
      <c r="C295" s="236" t="s">
        <v>444</v>
      </c>
      <c r="D295" s="236" t="s">
        <v>445</v>
      </c>
      <c r="E295" s="18" t="s">
        <v>262</v>
      </c>
      <c r="F295" s="237">
        <v>13.263</v>
      </c>
      <c r="G295" s="33"/>
      <c r="H295" s="34"/>
    </row>
    <row r="296" spans="1:8" s="2" customFormat="1" ht="16.899999999999999" customHeight="1">
      <c r="A296" s="33"/>
      <c r="B296" s="34"/>
      <c r="C296" s="232" t="s">
        <v>1747</v>
      </c>
      <c r="D296" s="233" t="s">
        <v>1</v>
      </c>
      <c r="E296" s="234" t="s">
        <v>1</v>
      </c>
      <c r="F296" s="235">
        <v>90</v>
      </c>
      <c r="G296" s="33"/>
      <c r="H296" s="34"/>
    </row>
    <row r="297" spans="1:8" s="2" customFormat="1" ht="16.899999999999999" customHeight="1">
      <c r="A297" s="33"/>
      <c r="B297" s="34"/>
      <c r="C297" s="236" t="s">
        <v>1</v>
      </c>
      <c r="D297" s="236" t="s">
        <v>235</v>
      </c>
      <c r="E297" s="18" t="s">
        <v>1</v>
      </c>
      <c r="F297" s="237">
        <v>0</v>
      </c>
      <c r="G297" s="33"/>
      <c r="H297" s="34"/>
    </row>
    <row r="298" spans="1:8" s="2" customFormat="1" ht="16.899999999999999" customHeight="1">
      <c r="A298" s="33"/>
      <c r="B298" s="34"/>
      <c r="C298" s="236" t="s">
        <v>1747</v>
      </c>
      <c r="D298" s="236" t="s">
        <v>1774</v>
      </c>
      <c r="E298" s="18" t="s">
        <v>1</v>
      </c>
      <c r="F298" s="237">
        <v>90</v>
      </c>
      <c r="G298" s="33"/>
      <c r="H298" s="34"/>
    </row>
    <row r="299" spans="1:8" s="2" customFormat="1" ht="16.899999999999999" customHeight="1">
      <c r="A299" s="33"/>
      <c r="B299" s="34"/>
      <c r="C299" s="232" t="s">
        <v>110</v>
      </c>
      <c r="D299" s="233" t="s">
        <v>1</v>
      </c>
      <c r="E299" s="234" t="s">
        <v>1</v>
      </c>
      <c r="F299" s="235">
        <v>350.2</v>
      </c>
      <c r="G299" s="33"/>
      <c r="H299" s="34"/>
    </row>
    <row r="300" spans="1:8" s="2" customFormat="1" ht="16.899999999999999" customHeight="1">
      <c r="A300" s="33"/>
      <c r="B300" s="34"/>
      <c r="C300" s="236" t="s">
        <v>1</v>
      </c>
      <c r="D300" s="236" t="s">
        <v>235</v>
      </c>
      <c r="E300" s="18" t="s">
        <v>1</v>
      </c>
      <c r="F300" s="237">
        <v>0</v>
      </c>
      <c r="G300" s="33"/>
      <c r="H300" s="34"/>
    </row>
    <row r="301" spans="1:8" s="2" customFormat="1" ht="16.899999999999999" customHeight="1">
      <c r="A301" s="33"/>
      <c r="B301" s="34"/>
      <c r="C301" s="236" t="s">
        <v>1</v>
      </c>
      <c r="D301" s="236" t="s">
        <v>1343</v>
      </c>
      <c r="E301" s="18" t="s">
        <v>1</v>
      </c>
      <c r="F301" s="237">
        <v>51</v>
      </c>
      <c r="G301" s="33"/>
      <c r="H301" s="34"/>
    </row>
    <row r="302" spans="1:8" s="2" customFormat="1" ht="16.899999999999999" customHeight="1">
      <c r="A302" s="33"/>
      <c r="B302" s="34"/>
      <c r="C302" s="236" t="s">
        <v>1</v>
      </c>
      <c r="D302" s="236" t="s">
        <v>1354</v>
      </c>
      <c r="E302" s="18" t="s">
        <v>1</v>
      </c>
      <c r="F302" s="237">
        <v>299.2</v>
      </c>
      <c r="G302" s="33"/>
      <c r="H302" s="34"/>
    </row>
    <row r="303" spans="1:8" s="2" customFormat="1" ht="16.899999999999999" customHeight="1">
      <c r="A303" s="33"/>
      <c r="B303" s="34"/>
      <c r="C303" s="236" t="s">
        <v>110</v>
      </c>
      <c r="D303" s="236" t="s">
        <v>146</v>
      </c>
      <c r="E303" s="18" t="s">
        <v>1</v>
      </c>
      <c r="F303" s="237">
        <v>350.2</v>
      </c>
      <c r="G303" s="33"/>
      <c r="H303" s="34"/>
    </row>
    <row r="304" spans="1:8" s="2" customFormat="1" ht="16.899999999999999" customHeight="1">
      <c r="A304" s="33"/>
      <c r="B304" s="34"/>
      <c r="C304" s="238" t="s">
        <v>1735</v>
      </c>
      <c r="D304" s="33"/>
      <c r="E304" s="33"/>
      <c r="F304" s="33"/>
      <c r="G304" s="33"/>
      <c r="H304" s="34"/>
    </row>
    <row r="305" spans="1:8" s="2" customFormat="1" ht="16.899999999999999" customHeight="1">
      <c r="A305" s="33"/>
      <c r="B305" s="34"/>
      <c r="C305" s="236" t="s">
        <v>325</v>
      </c>
      <c r="D305" s="236" t="s">
        <v>326</v>
      </c>
      <c r="E305" s="18" t="s">
        <v>190</v>
      </c>
      <c r="F305" s="237">
        <v>350.2</v>
      </c>
      <c r="G305" s="33"/>
      <c r="H305" s="34"/>
    </row>
    <row r="306" spans="1:8" s="2" customFormat="1" ht="16.899999999999999" customHeight="1">
      <c r="A306" s="33"/>
      <c r="B306" s="34"/>
      <c r="C306" s="236" t="s">
        <v>337</v>
      </c>
      <c r="D306" s="236" t="s">
        <v>338</v>
      </c>
      <c r="E306" s="18" t="s">
        <v>190</v>
      </c>
      <c r="F306" s="237">
        <v>350.2</v>
      </c>
      <c r="G306" s="33"/>
      <c r="H306" s="34"/>
    </row>
    <row r="307" spans="1:8" s="2" customFormat="1" ht="16.899999999999999" customHeight="1">
      <c r="A307" s="33"/>
      <c r="B307" s="34"/>
      <c r="C307" s="232" t="s">
        <v>112</v>
      </c>
      <c r="D307" s="233" t="s">
        <v>1</v>
      </c>
      <c r="E307" s="234" t="s">
        <v>1</v>
      </c>
      <c r="F307" s="235">
        <v>23.2</v>
      </c>
      <c r="G307" s="33"/>
      <c r="H307" s="34"/>
    </row>
    <row r="308" spans="1:8" s="2" customFormat="1" ht="16.899999999999999" customHeight="1">
      <c r="A308" s="33"/>
      <c r="B308" s="34"/>
      <c r="C308" s="232" t="s">
        <v>121</v>
      </c>
      <c r="D308" s="233" t="s">
        <v>1</v>
      </c>
      <c r="E308" s="234" t="s">
        <v>1</v>
      </c>
      <c r="F308" s="235">
        <v>45.5</v>
      </c>
      <c r="G308" s="33"/>
      <c r="H308" s="34"/>
    </row>
    <row r="309" spans="1:8" s="2" customFormat="1" ht="22.5">
      <c r="A309" s="33"/>
      <c r="B309" s="34"/>
      <c r="C309" s="236" t="s">
        <v>1</v>
      </c>
      <c r="D309" s="236" t="s">
        <v>652</v>
      </c>
      <c r="E309" s="18" t="s">
        <v>1</v>
      </c>
      <c r="F309" s="237">
        <v>0</v>
      </c>
      <c r="G309" s="33"/>
      <c r="H309" s="34"/>
    </row>
    <row r="310" spans="1:8" s="2" customFormat="1" ht="16.899999999999999" customHeight="1">
      <c r="A310" s="33"/>
      <c r="B310" s="34"/>
      <c r="C310" s="236" t="s">
        <v>121</v>
      </c>
      <c r="D310" s="236" t="s">
        <v>1312</v>
      </c>
      <c r="E310" s="18" t="s">
        <v>1</v>
      </c>
      <c r="F310" s="237">
        <v>45.5</v>
      </c>
      <c r="G310" s="33"/>
      <c r="H310" s="34"/>
    </row>
    <row r="311" spans="1:8" s="2" customFormat="1" ht="16.899999999999999" customHeight="1">
      <c r="A311" s="33"/>
      <c r="B311" s="34"/>
      <c r="C311" s="238" t="s">
        <v>1735</v>
      </c>
      <c r="D311" s="33"/>
      <c r="E311" s="33"/>
      <c r="F311" s="33"/>
      <c r="G311" s="33"/>
      <c r="H311" s="34"/>
    </row>
    <row r="312" spans="1:8" s="2" customFormat="1" ht="16.899999999999999" customHeight="1">
      <c r="A312" s="33"/>
      <c r="B312" s="34"/>
      <c r="C312" s="236" t="s">
        <v>1402</v>
      </c>
      <c r="D312" s="236" t="s">
        <v>1403</v>
      </c>
      <c r="E312" s="18" t="s">
        <v>220</v>
      </c>
      <c r="F312" s="237">
        <v>45.5</v>
      </c>
      <c r="G312" s="33"/>
      <c r="H312" s="34"/>
    </row>
    <row r="313" spans="1:8" s="2" customFormat="1" ht="16.899999999999999" customHeight="1">
      <c r="A313" s="33"/>
      <c r="B313" s="34"/>
      <c r="C313" s="236" t="s">
        <v>655</v>
      </c>
      <c r="D313" s="236" t="s">
        <v>656</v>
      </c>
      <c r="E313" s="18" t="s">
        <v>220</v>
      </c>
      <c r="F313" s="237">
        <v>46.183</v>
      </c>
      <c r="G313" s="33"/>
      <c r="H313" s="34"/>
    </row>
    <row r="314" spans="1:8" s="2" customFormat="1" ht="16.899999999999999" customHeight="1">
      <c r="A314" s="33"/>
      <c r="B314" s="34"/>
      <c r="C314" s="232" t="s">
        <v>1749</v>
      </c>
      <c r="D314" s="233" t="s">
        <v>1</v>
      </c>
      <c r="E314" s="234" t="s">
        <v>1</v>
      </c>
      <c r="F314" s="235">
        <v>2</v>
      </c>
      <c r="G314" s="33"/>
      <c r="H314" s="34"/>
    </row>
    <row r="315" spans="1:8" s="2" customFormat="1" ht="16.899999999999999" customHeight="1">
      <c r="A315" s="33"/>
      <c r="B315" s="34"/>
      <c r="C315" s="236" t="s">
        <v>1</v>
      </c>
      <c r="D315" s="236" t="s">
        <v>1775</v>
      </c>
      <c r="E315" s="18" t="s">
        <v>1</v>
      </c>
      <c r="F315" s="237">
        <v>0</v>
      </c>
      <c r="G315" s="33"/>
      <c r="H315" s="34"/>
    </row>
    <row r="316" spans="1:8" s="2" customFormat="1" ht="16.899999999999999" customHeight="1">
      <c r="A316" s="33"/>
      <c r="B316" s="34"/>
      <c r="C316" s="236" t="s">
        <v>1749</v>
      </c>
      <c r="D316" s="236" t="s">
        <v>1776</v>
      </c>
      <c r="E316" s="18" t="s">
        <v>1</v>
      </c>
      <c r="F316" s="237">
        <v>2</v>
      </c>
      <c r="G316" s="33"/>
      <c r="H316" s="34"/>
    </row>
    <row r="317" spans="1:8" s="2" customFormat="1" ht="16.899999999999999" customHeight="1">
      <c r="A317" s="33"/>
      <c r="B317" s="34"/>
      <c r="C317" s="232" t="s">
        <v>1750</v>
      </c>
      <c r="D317" s="233" t="s">
        <v>1</v>
      </c>
      <c r="E317" s="234" t="s">
        <v>1</v>
      </c>
      <c r="F317" s="235">
        <v>25</v>
      </c>
      <c r="G317" s="33"/>
      <c r="H317" s="34"/>
    </row>
    <row r="318" spans="1:8" s="2" customFormat="1" ht="16.899999999999999" customHeight="1">
      <c r="A318" s="33"/>
      <c r="B318" s="34"/>
      <c r="C318" s="232" t="s">
        <v>1751</v>
      </c>
      <c r="D318" s="233" t="s">
        <v>1</v>
      </c>
      <c r="E318" s="234" t="s">
        <v>1</v>
      </c>
      <c r="F318" s="235">
        <v>47</v>
      </c>
      <c r="G318" s="33"/>
      <c r="H318" s="34"/>
    </row>
    <row r="319" spans="1:8" s="2" customFormat="1" ht="16.899999999999999" customHeight="1">
      <c r="A319" s="33"/>
      <c r="B319" s="34"/>
      <c r="C319" s="232" t="s">
        <v>1752</v>
      </c>
      <c r="D319" s="233" t="s">
        <v>144</v>
      </c>
      <c r="E319" s="234" t="s">
        <v>1</v>
      </c>
      <c r="F319" s="235">
        <v>0</v>
      </c>
      <c r="G319" s="33"/>
      <c r="H319" s="34"/>
    </row>
    <row r="320" spans="1:8" s="2" customFormat="1" ht="16.899999999999999" customHeight="1">
      <c r="A320" s="33"/>
      <c r="B320" s="34"/>
      <c r="C320" s="232" t="s">
        <v>1753</v>
      </c>
      <c r="D320" s="233" t="s">
        <v>144</v>
      </c>
      <c r="E320" s="234" t="s">
        <v>1</v>
      </c>
      <c r="F320" s="235">
        <v>44</v>
      </c>
      <c r="G320" s="33"/>
      <c r="H320" s="34"/>
    </row>
    <row r="321" spans="1:8" s="2" customFormat="1" ht="16.899999999999999" customHeight="1">
      <c r="A321" s="33"/>
      <c r="B321" s="34"/>
      <c r="C321" s="232" t="s">
        <v>1756</v>
      </c>
      <c r="D321" s="233" t="s">
        <v>1</v>
      </c>
      <c r="E321" s="234" t="s">
        <v>1</v>
      </c>
      <c r="F321" s="235">
        <v>50</v>
      </c>
      <c r="G321" s="33"/>
      <c r="H321" s="34"/>
    </row>
    <row r="322" spans="1:8" s="2" customFormat="1" ht="16.899999999999999" customHeight="1">
      <c r="A322" s="33"/>
      <c r="B322" s="34"/>
      <c r="C322" s="232" t="s">
        <v>1757</v>
      </c>
      <c r="D322" s="233" t="s">
        <v>1</v>
      </c>
      <c r="E322" s="234" t="s">
        <v>1</v>
      </c>
      <c r="F322" s="235">
        <v>53</v>
      </c>
      <c r="G322" s="33"/>
      <c r="H322" s="34"/>
    </row>
    <row r="323" spans="1:8" s="2" customFormat="1" ht="16.899999999999999" customHeight="1">
      <c r="A323" s="33"/>
      <c r="B323" s="34"/>
      <c r="C323" s="232" t="s">
        <v>1758</v>
      </c>
      <c r="D323" s="233" t="s">
        <v>1</v>
      </c>
      <c r="E323" s="234" t="s">
        <v>1</v>
      </c>
      <c r="F323" s="235">
        <v>47</v>
      </c>
      <c r="G323" s="33"/>
      <c r="H323" s="34"/>
    </row>
    <row r="324" spans="1:8" s="2" customFormat="1" ht="16.899999999999999" customHeight="1">
      <c r="A324" s="33"/>
      <c r="B324" s="34"/>
      <c r="C324" s="232" t="s">
        <v>1759</v>
      </c>
      <c r="D324" s="233" t="s">
        <v>1</v>
      </c>
      <c r="E324" s="234" t="s">
        <v>1</v>
      </c>
      <c r="F324" s="235">
        <v>215</v>
      </c>
      <c r="G324" s="33"/>
      <c r="H324" s="34"/>
    </row>
    <row r="325" spans="1:8" s="2" customFormat="1" ht="16.899999999999999" customHeight="1">
      <c r="A325" s="33"/>
      <c r="B325" s="34"/>
      <c r="C325" s="232" t="s">
        <v>1760</v>
      </c>
      <c r="D325" s="233" t="s">
        <v>1</v>
      </c>
      <c r="E325" s="234" t="s">
        <v>1</v>
      </c>
      <c r="F325" s="235">
        <v>155</v>
      </c>
      <c r="G325" s="33"/>
      <c r="H325" s="34"/>
    </row>
    <row r="326" spans="1:8" s="2" customFormat="1" ht="16.899999999999999" customHeight="1">
      <c r="A326" s="33"/>
      <c r="B326" s="34"/>
      <c r="C326" s="232" t="s">
        <v>1777</v>
      </c>
      <c r="D326" s="233" t="s">
        <v>1</v>
      </c>
      <c r="E326" s="234" t="s">
        <v>1</v>
      </c>
      <c r="F326" s="235">
        <v>516</v>
      </c>
      <c r="G326" s="33"/>
      <c r="H326" s="34"/>
    </row>
    <row r="327" spans="1:8" s="2" customFormat="1" ht="16.899999999999999" customHeight="1">
      <c r="A327" s="33"/>
      <c r="B327" s="34"/>
      <c r="C327" s="232" t="s">
        <v>134</v>
      </c>
      <c r="D327" s="233" t="s">
        <v>1</v>
      </c>
      <c r="E327" s="234" t="s">
        <v>1</v>
      </c>
      <c r="F327" s="235">
        <v>29.108000000000001</v>
      </c>
      <c r="G327" s="33"/>
      <c r="H327" s="34"/>
    </row>
    <row r="328" spans="1:8" s="2" customFormat="1" ht="16.899999999999999" customHeight="1">
      <c r="A328" s="33"/>
      <c r="B328" s="34"/>
      <c r="C328" s="236" t="s">
        <v>1</v>
      </c>
      <c r="D328" s="236" t="s">
        <v>1245</v>
      </c>
      <c r="E328" s="18" t="s">
        <v>1</v>
      </c>
      <c r="F328" s="237">
        <v>0</v>
      </c>
      <c r="G328" s="33"/>
      <c r="H328" s="34"/>
    </row>
    <row r="329" spans="1:8" s="2" customFormat="1" ht="16.899999999999999" customHeight="1">
      <c r="A329" s="33"/>
      <c r="B329" s="34"/>
      <c r="C329" s="236" t="s">
        <v>1</v>
      </c>
      <c r="D329" s="236" t="s">
        <v>478</v>
      </c>
      <c r="E329" s="18" t="s">
        <v>1</v>
      </c>
      <c r="F329" s="237">
        <v>0</v>
      </c>
      <c r="G329" s="33"/>
      <c r="H329" s="34"/>
    </row>
    <row r="330" spans="1:8" s="2" customFormat="1" ht="16.899999999999999" customHeight="1">
      <c r="A330" s="33"/>
      <c r="B330" s="34"/>
      <c r="C330" s="236" t="s">
        <v>1</v>
      </c>
      <c r="D330" s="236" t="s">
        <v>1377</v>
      </c>
      <c r="E330" s="18" t="s">
        <v>1</v>
      </c>
      <c r="F330" s="237">
        <v>29.108000000000001</v>
      </c>
      <c r="G330" s="33"/>
      <c r="H330" s="34"/>
    </row>
    <row r="331" spans="1:8" s="2" customFormat="1" ht="16.899999999999999" customHeight="1">
      <c r="A331" s="33"/>
      <c r="B331" s="34"/>
      <c r="C331" s="236" t="s">
        <v>134</v>
      </c>
      <c r="D331" s="236" t="s">
        <v>146</v>
      </c>
      <c r="E331" s="18" t="s">
        <v>1</v>
      </c>
      <c r="F331" s="237">
        <v>29.108000000000001</v>
      </c>
      <c r="G331" s="33"/>
      <c r="H331" s="34"/>
    </row>
    <row r="332" spans="1:8" s="2" customFormat="1" ht="16.899999999999999" customHeight="1">
      <c r="A332" s="33"/>
      <c r="B332" s="34"/>
      <c r="C332" s="238" t="s">
        <v>1735</v>
      </c>
      <c r="D332" s="33"/>
      <c r="E332" s="33"/>
      <c r="F332" s="33"/>
      <c r="G332" s="33"/>
      <c r="H332" s="34"/>
    </row>
    <row r="333" spans="1:8" s="2" customFormat="1" ht="16.899999999999999" customHeight="1">
      <c r="A333" s="33"/>
      <c r="B333" s="34"/>
      <c r="C333" s="236" t="s">
        <v>414</v>
      </c>
      <c r="D333" s="236" t="s">
        <v>415</v>
      </c>
      <c r="E333" s="18" t="s">
        <v>262</v>
      </c>
      <c r="F333" s="237">
        <v>29.108000000000001</v>
      </c>
      <c r="G333" s="33"/>
      <c r="H333" s="34"/>
    </row>
    <row r="334" spans="1:8" s="2" customFormat="1" ht="16.899999999999999" customHeight="1">
      <c r="A334" s="33"/>
      <c r="B334" s="34"/>
      <c r="C334" s="236" t="s">
        <v>481</v>
      </c>
      <c r="D334" s="236" t="s">
        <v>482</v>
      </c>
      <c r="E334" s="18" t="s">
        <v>262</v>
      </c>
      <c r="F334" s="237">
        <v>29.108000000000001</v>
      </c>
      <c r="G334" s="33"/>
      <c r="H334" s="34"/>
    </row>
    <row r="335" spans="1:8" s="2" customFormat="1" ht="16.899999999999999" customHeight="1">
      <c r="A335" s="33"/>
      <c r="B335" s="34"/>
      <c r="C335" s="232" t="s">
        <v>136</v>
      </c>
      <c r="D335" s="233" t="s">
        <v>137</v>
      </c>
      <c r="E335" s="234" t="s">
        <v>1</v>
      </c>
      <c r="F335" s="235">
        <v>13.263</v>
      </c>
      <c r="G335" s="33"/>
      <c r="H335" s="34"/>
    </row>
    <row r="336" spans="1:8" s="2" customFormat="1" ht="16.899999999999999" customHeight="1">
      <c r="A336" s="33"/>
      <c r="B336" s="34"/>
      <c r="C336" s="236" t="s">
        <v>136</v>
      </c>
      <c r="D336" s="236" t="s">
        <v>1371</v>
      </c>
      <c r="E336" s="18" t="s">
        <v>1</v>
      </c>
      <c r="F336" s="237">
        <v>13.263</v>
      </c>
      <c r="G336" s="33"/>
      <c r="H336" s="34"/>
    </row>
    <row r="337" spans="1:8" s="2" customFormat="1" ht="16.899999999999999" customHeight="1">
      <c r="A337" s="33"/>
      <c r="B337" s="34"/>
      <c r="C337" s="238" t="s">
        <v>1735</v>
      </c>
      <c r="D337" s="33"/>
      <c r="E337" s="33"/>
      <c r="F337" s="33"/>
      <c r="G337" s="33"/>
      <c r="H337" s="34"/>
    </row>
    <row r="338" spans="1:8" s="2" customFormat="1" ht="16.899999999999999" customHeight="1">
      <c r="A338" s="33"/>
      <c r="B338" s="34"/>
      <c r="C338" s="236" t="s">
        <v>444</v>
      </c>
      <c r="D338" s="236" t="s">
        <v>445</v>
      </c>
      <c r="E338" s="18" t="s">
        <v>262</v>
      </c>
      <c r="F338" s="237">
        <v>13.263</v>
      </c>
      <c r="G338" s="33"/>
      <c r="H338" s="34"/>
    </row>
    <row r="339" spans="1:8" s="2" customFormat="1" ht="16.899999999999999" customHeight="1">
      <c r="A339" s="33"/>
      <c r="B339" s="34"/>
      <c r="C339" s="236" t="s">
        <v>414</v>
      </c>
      <c r="D339" s="236" t="s">
        <v>415</v>
      </c>
      <c r="E339" s="18" t="s">
        <v>262</v>
      </c>
      <c r="F339" s="237">
        <v>29.108000000000001</v>
      </c>
      <c r="G339" s="33"/>
      <c r="H339" s="34"/>
    </row>
    <row r="340" spans="1:8" s="2" customFormat="1" ht="16.899999999999999" customHeight="1">
      <c r="A340" s="33"/>
      <c r="B340" s="34"/>
      <c r="C340" s="236" t="s">
        <v>472</v>
      </c>
      <c r="D340" s="236" t="s">
        <v>1375</v>
      </c>
      <c r="E340" s="18" t="s">
        <v>428</v>
      </c>
      <c r="F340" s="237">
        <v>23.873000000000001</v>
      </c>
      <c r="G340" s="33"/>
      <c r="H340" s="34"/>
    </row>
    <row r="341" spans="1:8" s="2" customFormat="1" ht="16.899999999999999" customHeight="1">
      <c r="A341" s="33"/>
      <c r="B341" s="34"/>
      <c r="C341" s="232" t="s">
        <v>1761</v>
      </c>
      <c r="D341" s="233" t="s">
        <v>1762</v>
      </c>
      <c r="E341" s="234" t="s">
        <v>1</v>
      </c>
      <c r="F341" s="235">
        <v>16.956</v>
      </c>
      <c r="G341" s="33"/>
      <c r="H341" s="34"/>
    </row>
    <row r="342" spans="1:8" s="2" customFormat="1" ht="16.899999999999999" customHeight="1">
      <c r="A342" s="33"/>
      <c r="B342" s="34"/>
      <c r="C342" s="232" t="s">
        <v>1763</v>
      </c>
      <c r="D342" s="233" t="s">
        <v>137</v>
      </c>
      <c r="E342" s="234" t="s">
        <v>1</v>
      </c>
      <c r="F342" s="235">
        <v>104.843</v>
      </c>
      <c r="G342" s="33"/>
      <c r="H342" s="34"/>
    </row>
    <row r="343" spans="1:8" s="2" customFormat="1" ht="16.899999999999999" customHeight="1">
      <c r="A343" s="33"/>
      <c r="B343" s="34"/>
      <c r="C343" s="232" t="s">
        <v>1764</v>
      </c>
      <c r="D343" s="233" t="s">
        <v>1</v>
      </c>
      <c r="E343" s="234" t="s">
        <v>1</v>
      </c>
      <c r="F343" s="235">
        <v>68.992000000000004</v>
      </c>
      <c r="G343" s="33"/>
      <c r="H343" s="34"/>
    </row>
    <row r="344" spans="1:8" s="2" customFormat="1" ht="16.899999999999999" customHeight="1">
      <c r="A344" s="33"/>
      <c r="B344" s="34"/>
      <c r="C344" s="232" t="s">
        <v>139</v>
      </c>
      <c r="D344" s="233" t="s">
        <v>1</v>
      </c>
      <c r="E344" s="234" t="s">
        <v>1</v>
      </c>
      <c r="F344" s="235">
        <v>12.045</v>
      </c>
      <c r="G344" s="33"/>
      <c r="H344" s="34"/>
    </row>
    <row r="345" spans="1:8" s="2" customFormat="1" ht="16.899999999999999" customHeight="1">
      <c r="A345" s="33"/>
      <c r="B345" s="34"/>
      <c r="C345" s="236" t="s">
        <v>139</v>
      </c>
      <c r="D345" s="236" t="s">
        <v>1362</v>
      </c>
      <c r="E345" s="18" t="s">
        <v>1</v>
      </c>
      <c r="F345" s="237">
        <v>12.045</v>
      </c>
      <c r="G345" s="33"/>
      <c r="H345" s="34"/>
    </row>
    <row r="346" spans="1:8" s="2" customFormat="1" ht="16.899999999999999" customHeight="1">
      <c r="A346" s="33"/>
      <c r="B346" s="34"/>
      <c r="C346" s="238" t="s">
        <v>1735</v>
      </c>
      <c r="D346" s="33"/>
      <c r="E346" s="33"/>
      <c r="F346" s="33"/>
      <c r="G346" s="33"/>
      <c r="H346" s="34"/>
    </row>
    <row r="347" spans="1:8" s="2" customFormat="1" ht="16.899999999999999" customHeight="1">
      <c r="A347" s="33"/>
      <c r="B347" s="34"/>
      <c r="C347" s="236" t="s">
        <v>373</v>
      </c>
      <c r="D347" s="236" t="s">
        <v>374</v>
      </c>
      <c r="E347" s="18" t="s">
        <v>262</v>
      </c>
      <c r="F347" s="237">
        <v>23.315999999999999</v>
      </c>
      <c r="G347" s="33"/>
      <c r="H347" s="34"/>
    </row>
    <row r="348" spans="1:8" s="2" customFormat="1" ht="16.899999999999999" customHeight="1">
      <c r="A348" s="33"/>
      <c r="B348" s="34"/>
      <c r="C348" s="236" t="s">
        <v>414</v>
      </c>
      <c r="D348" s="236" t="s">
        <v>415</v>
      </c>
      <c r="E348" s="18" t="s">
        <v>262</v>
      </c>
      <c r="F348" s="237">
        <v>29.108000000000001</v>
      </c>
      <c r="G348" s="33"/>
      <c r="H348" s="34"/>
    </row>
    <row r="349" spans="1:8" s="2" customFormat="1" ht="16.899999999999999" customHeight="1">
      <c r="A349" s="33"/>
      <c r="B349" s="34"/>
      <c r="C349" s="236" t="s">
        <v>455</v>
      </c>
      <c r="D349" s="236" t="s">
        <v>1372</v>
      </c>
      <c r="E349" s="18" t="s">
        <v>428</v>
      </c>
      <c r="F349" s="237">
        <v>21.681000000000001</v>
      </c>
      <c r="G349" s="33"/>
      <c r="H349" s="34"/>
    </row>
    <row r="350" spans="1:8" s="2" customFormat="1" ht="16.899999999999999" customHeight="1">
      <c r="A350" s="33"/>
      <c r="B350" s="34"/>
      <c r="C350" s="232" t="s">
        <v>1765</v>
      </c>
      <c r="D350" s="233" t="s">
        <v>1</v>
      </c>
      <c r="E350" s="234" t="s">
        <v>1</v>
      </c>
      <c r="F350" s="235">
        <v>41.924999999999997</v>
      </c>
      <c r="G350" s="33"/>
      <c r="H350" s="34"/>
    </row>
    <row r="351" spans="1:8" s="2" customFormat="1" ht="16.899999999999999" customHeight="1">
      <c r="A351" s="33"/>
      <c r="B351" s="34"/>
      <c r="C351" s="232" t="s">
        <v>1766</v>
      </c>
      <c r="D351" s="233" t="s">
        <v>1</v>
      </c>
      <c r="E351" s="234" t="s">
        <v>1</v>
      </c>
      <c r="F351" s="235">
        <v>16.77</v>
      </c>
      <c r="G351" s="33"/>
      <c r="H351" s="34"/>
    </row>
    <row r="352" spans="1:8" s="2" customFormat="1" ht="16.899999999999999" customHeight="1">
      <c r="A352" s="33"/>
      <c r="B352" s="34"/>
      <c r="C352" s="232" t="s">
        <v>141</v>
      </c>
      <c r="D352" s="233" t="s">
        <v>1</v>
      </c>
      <c r="E352" s="234" t="s">
        <v>1</v>
      </c>
      <c r="F352" s="235">
        <v>29.145</v>
      </c>
      <c r="G352" s="33"/>
      <c r="H352" s="34"/>
    </row>
    <row r="353" spans="1:8" s="2" customFormat="1" ht="16.899999999999999" customHeight="1">
      <c r="A353" s="33"/>
      <c r="B353" s="34"/>
      <c r="C353" s="236" t="s">
        <v>141</v>
      </c>
      <c r="D353" s="236" t="s">
        <v>396</v>
      </c>
      <c r="E353" s="18" t="s">
        <v>1</v>
      </c>
      <c r="F353" s="237">
        <v>29.145</v>
      </c>
      <c r="G353" s="33"/>
      <c r="H353" s="34"/>
    </row>
    <row r="354" spans="1:8" s="2" customFormat="1" ht="16.899999999999999" customHeight="1">
      <c r="A354" s="33"/>
      <c r="B354" s="34"/>
      <c r="C354" s="238" t="s">
        <v>1735</v>
      </c>
      <c r="D354" s="33"/>
      <c r="E354" s="33"/>
      <c r="F354" s="33"/>
      <c r="G354" s="33"/>
      <c r="H354" s="34"/>
    </row>
    <row r="355" spans="1:8" s="2" customFormat="1" ht="16.899999999999999" customHeight="1">
      <c r="A355" s="33"/>
      <c r="B355" s="34"/>
      <c r="C355" s="236" t="s">
        <v>373</v>
      </c>
      <c r="D355" s="236" t="s">
        <v>374</v>
      </c>
      <c r="E355" s="18" t="s">
        <v>262</v>
      </c>
      <c r="F355" s="237">
        <v>23.315999999999999</v>
      </c>
      <c r="G355" s="33"/>
      <c r="H355" s="34"/>
    </row>
    <row r="356" spans="1:8" s="2" customFormat="1" ht="22.5">
      <c r="A356" s="33"/>
      <c r="B356" s="34"/>
      <c r="C356" s="236" t="s">
        <v>399</v>
      </c>
      <c r="D356" s="236" t="s">
        <v>400</v>
      </c>
      <c r="E356" s="18" t="s">
        <v>262</v>
      </c>
      <c r="F356" s="237">
        <v>746.11199999999997</v>
      </c>
      <c r="G356" s="33"/>
      <c r="H356" s="34"/>
    </row>
    <row r="357" spans="1:8" s="2" customFormat="1" ht="16.899999999999999" customHeight="1">
      <c r="A357" s="33"/>
      <c r="B357" s="34"/>
      <c r="C357" s="236" t="s">
        <v>404</v>
      </c>
      <c r="D357" s="236" t="s">
        <v>405</v>
      </c>
      <c r="E357" s="18" t="s">
        <v>262</v>
      </c>
      <c r="F357" s="237">
        <v>5.8289999999999997</v>
      </c>
      <c r="G357" s="33"/>
      <c r="H357" s="34"/>
    </row>
    <row r="358" spans="1:8" s="2" customFormat="1" ht="22.5">
      <c r="A358" s="33"/>
      <c r="B358" s="34"/>
      <c r="C358" s="236" t="s">
        <v>409</v>
      </c>
      <c r="D358" s="236" t="s">
        <v>410</v>
      </c>
      <c r="E358" s="18" t="s">
        <v>262</v>
      </c>
      <c r="F358" s="237">
        <v>186.52799999999999</v>
      </c>
      <c r="G358" s="33"/>
      <c r="H358" s="34"/>
    </row>
    <row r="359" spans="1:8" s="2" customFormat="1" ht="16.899999999999999" customHeight="1">
      <c r="A359" s="33"/>
      <c r="B359" s="34"/>
      <c r="C359" s="236" t="s">
        <v>414</v>
      </c>
      <c r="D359" s="236" t="s">
        <v>415</v>
      </c>
      <c r="E359" s="18" t="s">
        <v>262</v>
      </c>
      <c r="F359" s="237">
        <v>23.315999999999999</v>
      </c>
      <c r="G359" s="33"/>
      <c r="H359" s="34"/>
    </row>
    <row r="360" spans="1:8" s="2" customFormat="1" ht="16.899999999999999" customHeight="1">
      <c r="A360" s="33"/>
      <c r="B360" s="34"/>
      <c r="C360" s="236" t="s">
        <v>418</v>
      </c>
      <c r="D360" s="236" t="s">
        <v>419</v>
      </c>
      <c r="E360" s="18" t="s">
        <v>262</v>
      </c>
      <c r="F360" s="237">
        <v>5.8289999999999997</v>
      </c>
      <c r="G360" s="33"/>
      <c r="H360" s="34"/>
    </row>
    <row r="361" spans="1:8" s="2" customFormat="1" ht="16.899999999999999" customHeight="1">
      <c r="A361" s="33"/>
      <c r="B361" s="34"/>
      <c r="C361" s="236" t="s">
        <v>422</v>
      </c>
      <c r="D361" s="236" t="s">
        <v>423</v>
      </c>
      <c r="E361" s="18" t="s">
        <v>294</v>
      </c>
      <c r="F361" s="237">
        <v>29.145</v>
      </c>
      <c r="G361" s="33"/>
      <c r="H361" s="34"/>
    </row>
    <row r="362" spans="1:8" s="2" customFormat="1" ht="16.899999999999999" customHeight="1">
      <c r="A362" s="33"/>
      <c r="B362" s="34"/>
      <c r="C362" s="236" t="s">
        <v>426</v>
      </c>
      <c r="D362" s="236" t="s">
        <v>427</v>
      </c>
      <c r="E362" s="18" t="s">
        <v>428</v>
      </c>
      <c r="F362" s="237">
        <v>52.460999999999999</v>
      </c>
      <c r="G362" s="33"/>
      <c r="H362" s="34"/>
    </row>
    <row r="363" spans="1:8" s="2" customFormat="1" ht="16.899999999999999" customHeight="1">
      <c r="A363" s="33"/>
      <c r="B363" s="34"/>
      <c r="C363" s="232" t="s">
        <v>145</v>
      </c>
      <c r="D363" s="233" t="s">
        <v>146</v>
      </c>
      <c r="E363" s="234" t="s">
        <v>1</v>
      </c>
      <c r="F363" s="235">
        <v>17.100000000000001</v>
      </c>
      <c r="G363" s="33"/>
      <c r="H363" s="34"/>
    </row>
    <row r="364" spans="1:8" s="2" customFormat="1" ht="16.899999999999999" customHeight="1">
      <c r="A364" s="33"/>
      <c r="B364" s="34"/>
      <c r="C364" s="236" t="s">
        <v>1</v>
      </c>
      <c r="D364" s="236" t="s">
        <v>235</v>
      </c>
      <c r="E364" s="18" t="s">
        <v>1</v>
      </c>
      <c r="F364" s="237">
        <v>0</v>
      </c>
      <c r="G364" s="33"/>
      <c r="H364" s="34"/>
    </row>
    <row r="365" spans="1:8" s="2" customFormat="1" ht="16.899999999999999" customHeight="1">
      <c r="A365" s="33"/>
      <c r="B365" s="34"/>
      <c r="C365" s="236" t="s">
        <v>1</v>
      </c>
      <c r="D365" s="236" t="s">
        <v>376</v>
      </c>
      <c r="E365" s="18" t="s">
        <v>1</v>
      </c>
      <c r="F365" s="237">
        <v>0</v>
      </c>
      <c r="G365" s="33"/>
      <c r="H365" s="34"/>
    </row>
    <row r="366" spans="1:8" s="2" customFormat="1" ht="16.899999999999999" customHeight="1">
      <c r="A366" s="33"/>
      <c r="B366" s="34"/>
      <c r="C366" s="236" t="s">
        <v>1</v>
      </c>
      <c r="D366" s="236" t="s">
        <v>377</v>
      </c>
      <c r="E366" s="18" t="s">
        <v>1</v>
      </c>
      <c r="F366" s="237">
        <v>0</v>
      </c>
      <c r="G366" s="33"/>
      <c r="H366" s="34"/>
    </row>
    <row r="367" spans="1:8" s="2" customFormat="1" ht="16.899999999999999" customHeight="1">
      <c r="A367" s="33"/>
      <c r="B367" s="34"/>
      <c r="C367" s="236" t="s">
        <v>1</v>
      </c>
      <c r="D367" s="236" t="s">
        <v>1358</v>
      </c>
      <c r="E367" s="18" t="s">
        <v>1</v>
      </c>
      <c r="F367" s="237">
        <v>3</v>
      </c>
      <c r="G367" s="33"/>
      <c r="H367" s="34"/>
    </row>
    <row r="368" spans="1:8" s="2" customFormat="1" ht="16.899999999999999" customHeight="1">
      <c r="A368" s="33"/>
      <c r="B368" s="34"/>
      <c r="C368" s="236" t="s">
        <v>1</v>
      </c>
      <c r="D368" s="236" t="s">
        <v>1359</v>
      </c>
      <c r="E368" s="18" t="s">
        <v>1</v>
      </c>
      <c r="F368" s="237">
        <v>0.8</v>
      </c>
      <c r="G368" s="33"/>
      <c r="H368" s="34"/>
    </row>
    <row r="369" spans="1:8" s="2" customFormat="1" ht="16.899999999999999" customHeight="1">
      <c r="A369" s="33"/>
      <c r="B369" s="34"/>
      <c r="C369" s="236" t="s">
        <v>1</v>
      </c>
      <c r="D369" s="236" t="s">
        <v>382</v>
      </c>
      <c r="E369" s="18" t="s">
        <v>1</v>
      </c>
      <c r="F369" s="237">
        <v>0</v>
      </c>
      <c r="G369" s="33"/>
      <c r="H369" s="34"/>
    </row>
    <row r="370" spans="1:8" s="2" customFormat="1" ht="16.899999999999999" customHeight="1">
      <c r="A370" s="33"/>
      <c r="B370" s="34"/>
      <c r="C370" s="236" t="s">
        <v>1</v>
      </c>
      <c r="D370" s="236" t="s">
        <v>1360</v>
      </c>
      <c r="E370" s="18" t="s">
        <v>1</v>
      </c>
      <c r="F370" s="237">
        <v>10.5</v>
      </c>
      <c r="G370" s="33"/>
      <c r="H370" s="34"/>
    </row>
    <row r="371" spans="1:8" s="2" customFormat="1" ht="16.899999999999999" customHeight="1">
      <c r="A371" s="33"/>
      <c r="B371" s="34"/>
      <c r="C371" s="236" t="s">
        <v>1</v>
      </c>
      <c r="D371" s="236" t="s">
        <v>1361</v>
      </c>
      <c r="E371" s="18" t="s">
        <v>1</v>
      </c>
      <c r="F371" s="237">
        <v>2.8</v>
      </c>
      <c r="G371" s="33"/>
      <c r="H371" s="34"/>
    </row>
    <row r="372" spans="1:8" s="2" customFormat="1" ht="16.899999999999999" customHeight="1">
      <c r="A372" s="33"/>
      <c r="B372" s="34"/>
      <c r="C372" s="236" t="s">
        <v>145</v>
      </c>
      <c r="D372" s="236" t="s">
        <v>146</v>
      </c>
      <c r="E372" s="18" t="s">
        <v>1</v>
      </c>
      <c r="F372" s="237">
        <v>17.100000000000001</v>
      </c>
      <c r="G372" s="33"/>
      <c r="H372" s="34"/>
    </row>
    <row r="373" spans="1:8" s="2" customFormat="1" ht="16.899999999999999" customHeight="1">
      <c r="A373" s="33"/>
      <c r="B373" s="34"/>
      <c r="C373" s="238" t="s">
        <v>1735</v>
      </c>
      <c r="D373" s="33"/>
      <c r="E373" s="33"/>
      <c r="F373" s="33"/>
      <c r="G373" s="33"/>
      <c r="H373" s="34"/>
    </row>
    <row r="374" spans="1:8" s="2" customFormat="1" ht="16.899999999999999" customHeight="1">
      <c r="A374" s="33"/>
      <c r="B374" s="34"/>
      <c r="C374" s="236" t="s">
        <v>373</v>
      </c>
      <c r="D374" s="236" t="s">
        <v>374</v>
      </c>
      <c r="E374" s="18" t="s">
        <v>262</v>
      </c>
      <c r="F374" s="237">
        <v>23.315999999999999</v>
      </c>
      <c r="G374" s="33"/>
      <c r="H374" s="34"/>
    </row>
    <row r="375" spans="1:8" s="2" customFormat="1" ht="16.899999999999999" customHeight="1">
      <c r="A375" s="33"/>
      <c r="B375" s="34"/>
      <c r="C375" s="236" t="s">
        <v>432</v>
      </c>
      <c r="D375" s="236" t="s">
        <v>433</v>
      </c>
      <c r="E375" s="18" t="s">
        <v>294</v>
      </c>
      <c r="F375" s="237">
        <v>152.27600000000001</v>
      </c>
      <c r="G375" s="33"/>
      <c r="H375" s="34"/>
    </row>
    <row r="376" spans="1:8" s="2" customFormat="1" ht="16.899999999999999" customHeight="1">
      <c r="A376" s="33"/>
      <c r="B376" s="34"/>
      <c r="C376" s="232" t="s">
        <v>1369</v>
      </c>
      <c r="D376" s="233" t="s">
        <v>146</v>
      </c>
      <c r="E376" s="234" t="s">
        <v>1</v>
      </c>
      <c r="F376" s="235">
        <v>152.27600000000001</v>
      </c>
      <c r="G376" s="33"/>
      <c r="H376" s="34"/>
    </row>
    <row r="377" spans="1:8" s="2" customFormat="1" ht="16.899999999999999" customHeight="1">
      <c r="A377" s="33"/>
      <c r="B377" s="34"/>
      <c r="C377" s="236" t="s">
        <v>1</v>
      </c>
      <c r="D377" s="236" t="s">
        <v>435</v>
      </c>
      <c r="E377" s="18" t="s">
        <v>1</v>
      </c>
      <c r="F377" s="237">
        <v>152.27600000000001</v>
      </c>
      <c r="G377" s="33"/>
      <c r="H377" s="34"/>
    </row>
    <row r="378" spans="1:8" s="2" customFormat="1" ht="16.899999999999999" customHeight="1">
      <c r="A378" s="33"/>
      <c r="B378" s="34"/>
      <c r="C378" s="236" t="s">
        <v>1369</v>
      </c>
      <c r="D378" s="236" t="s">
        <v>146</v>
      </c>
      <c r="E378" s="18" t="s">
        <v>1</v>
      </c>
      <c r="F378" s="237">
        <v>152.27600000000001</v>
      </c>
      <c r="G378" s="33"/>
      <c r="H378" s="34"/>
    </row>
    <row r="379" spans="1:8" s="2" customFormat="1" ht="16.899999999999999" customHeight="1">
      <c r="A379" s="33"/>
      <c r="B379" s="34"/>
      <c r="C379" s="232" t="s">
        <v>1767</v>
      </c>
      <c r="D379" s="233" t="s">
        <v>146</v>
      </c>
      <c r="E379" s="234" t="s">
        <v>1</v>
      </c>
      <c r="F379" s="235">
        <v>280.98</v>
      </c>
      <c r="G379" s="33"/>
      <c r="H379" s="34"/>
    </row>
    <row r="380" spans="1:8" s="2" customFormat="1" ht="16.899999999999999" customHeight="1">
      <c r="A380" s="33"/>
      <c r="B380" s="34"/>
      <c r="C380" s="232" t="s">
        <v>1768</v>
      </c>
      <c r="D380" s="233" t="s">
        <v>1</v>
      </c>
      <c r="E380" s="234" t="s">
        <v>1</v>
      </c>
      <c r="F380" s="235">
        <v>58.3</v>
      </c>
      <c r="G380" s="33"/>
      <c r="H380" s="34"/>
    </row>
    <row r="381" spans="1:8" s="2" customFormat="1" ht="16.899999999999999" customHeight="1">
      <c r="A381" s="33"/>
      <c r="B381" s="34"/>
      <c r="C381" s="232" t="s">
        <v>150</v>
      </c>
      <c r="D381" s="233" t="s">
        <v>1</v>
      </c>
      <c r="E381" s="234" t="s">
        <v>1</v>
      </c>
      <c r="F381" s="235">
        <v>169.376</v>
      </c>
      <c r="G381" s="33"/>
      <c r="H381" s="34"/>
    </row>
    <row r="382" spans="1:8" s="2" customFormat="1" ht="16.899999999999999" customHeight="1">
      <c r="A382" s="33"/>
      <c r="B382" s="34"/>
      <c r="C382" s="236" t="s">
        <v>1</v>
      </c>
      <c r="D382" s="236" t="s">
        <v>235</v>
      </c>
      <c r="E382" s="18" t="s">
        <v>1</v>
      </c>
      <c r="F382" s="237">
        <v>0</v>
      </c>
      <c r="G382" s="33"/>
      <c r="H382" s="34"/>
    </row>
    <row r="383" spans="1:8" s="2" customFormat="1" ht="16.899999999999999" customHeight="1">
      <c r="A383" s="33"/>
      <c r="B383" s="34"/>
      <c r="C383" s="236" t="s">
        <v>1</v>
      </c>
      <c r="D383" s="236" t="s">
        <v>1343</v>
      </c>
      <c r="E383" s="18" t="s">
        <v>1</v>
      </c>
      <c r="F383" s="237">
        <v>51</v>
      </c>
      <c r="G383" s="33"/>
      <c r="H383" s="34"/>
    </row>
    <row r="384" spans="1:8" s="2" customFormat="1" ht="16.899999999999999" customHeight="1">
      <c r="A384" s="33"/>
      <c r="B384" s="34"/>
      <c r="C384" s="236" t="s">
        <v>1</v>
      </c>
      <c r="D384" s="236" t="s">
        <v>1344</v>
      </c>
      <c r="E384" s="18" t="s">
        <v>1</v>
      </c>
      <c r="F384" s="237">
        <v>149.6</v>
      </c>
      <c r="G384" s="33"/>
      <c r="H384" s="34"/>
    </row>
    <row r="385" spans="1:8" s="2" customFormat="1" ht="16.899999999999999" customHeight="1">
      <c r="A385" s="33"/>
      <c r="B385" s="34"/>
      <c r="C385" s="236" t="s">
        <v>1</v>
      </c>
      <c r="D385" s="236" t="s">
        <v>1345</v>
      </c>
      <c r="E385" s="18" t="s">
        <v>1</v>
      </c>
      <c r="F385" s="237">
        <v>-18.36</v>
      </c>
      <c r="G385" s="33"/>
      <c r="H385" s="34"/>
    </row>
    <row r="386" spans="1:8" s="2" customFormat="1" ht="16.899999999999999" customHeight="1">
      <c r="A386" s="33"/>
      <c r="B386" s="34"/>
      <c r="C386" s="236" t="s">
        <v>1</v>
      </c>
      <c r="D386" s="236" t="s">
        <v>1346</v>
      </c>
      <c r="E386" s="18" t="s">
        <v>1</v>
      </c>
      <c r="F386" s="237">
        <v>-5.84</v>
      </c>
      <c r="G386" s="33"/>
      <c r="H386" s="34"/>
    </row>
    <row r="387" spans="1:8" s="2" customFormat="1" ht="16.899999999999999" customHeight="1">
      <c r="A387" s="33"/>
      <c r="B387" s="34"/>
      <c r="C387" s="236" t="s">
        <v>1</v>
      </c>
      <c r="D387" s="236" t="s">
        <v>1347</v>
      </c>
      <c r="E387" s="18" t="s">
        <v>1</v>
      </c>
      <c r="F387" s="237">
        <v>-2.6240000000000001</v>
      </c>
      <c r="G387" s="33"/>
      <c r="H387" s="34"/>
    </row>
    <row r="388" spans="1:8" s="2" customFormat="1" ht="16.899999999999999" customHeight="1">
      <c r="A388" s="33"/>
      <c r="B388" s="34"/>
      <c r="C388" s="236" t="s">
        <v>1</v>
      </c>
      <c r="D388" s="236" t="s">
        <v>1348</v>
      </c>
      <c r="E388" s="18" t="s">
        <v>1</v>
      </c>
      <c r="F388" s="237">
        <v>-4.4000000000000004</v>
      </c>
      <c r="G388" s="33"/>
      <c r="H388" s="34"/>
    </row>
    <row r="389" spans="1:8" s="2" customFormat="1" ht="16.899999999999999" customHeight="1">
      <c r="A389" s="33"/>
      <c r="B389" s="34"/>
      <c r="C389" s="236" t="s">
        <v>150</v>
      </c>
      <c r="D389" s="236" t="s">
        <v>146</v>
      </c>
      <c r="E389" s="18" t="s">
        <v>1</v>
      </c>
      <c r="F389" s="237">
        <v>169.376</v>
      </c>
      <c r="G389" s="33"/>
      <c r="H389" s="34"/>
    </row>
    <row r="390" spans="1:8" s="2" customFormat="1" ht="16.899999999999999" customHeight="1">
      <c r="A390" s="33"/>
      <c r="B390" s="34"/>
      <c r="C390" s="238" t="s">
        <v>1735</v>
      </c>
      <c r="D390" s="33"/>
      <c r="E390" s="33"/>
      <c r="F390" s="33"/>
      <c r="G390" s="33"/>
      <c r="H390" s="34"/>
    </row>
    <row r="391" spans="1:8" s="2" customFormat="1" ht="16.899999999999999" customHeight="1">
      <c r="A391" s="33"/>
      <c r="B391" s="34"/>
      <c r="C391" s="236" t="s">
        <v>267</v>
      </c>
      <c r="D391" s="236" t="s">
        <v>268</v>
      </c>
      <c r="E391" s="18" t="s">
        <v>262</v>
      </c>
      <c r="F391" s="237">
        <v>84.688000000000002</v>
      </c>
      <c r="G391" s="33"/>
      <c r="H391" s="34"/>
    </row>
    <row r="392" spans="1:8" s="2" customFormat="1" ht="16.899999999999999" customHeight="1">
      <c r="A392" s="33"/>
      <c r="B392" s="34"/>
      <c r="C392" s="236" t="s">
        <v>292</v>
      </c>
      <c r="D392" s="236" t="s">
        <v>293</v>
      </c>
      <c r="E392" s="18" t="s">
        <v>262</v>
      </c>
      <c r="F392" s="237">
        <v>84.688000000000002</v>
      </c>
      <c r="G392" s="33"/>
      <c r="H392" s="34"/>
    </row>
    <row r="393" spans="1:8" s="2" customFormat="1" ht="16.899999999999999" customHeight="1">
      <c r="A393" s="33"/>
      <c r="B393" s="34"/>
      <c r="C393" s="236" t="s">
        <v>297</v>
      </c>
      <c r="D393" s="236" t="s">
        <v>298</v>
      </c>
      <c r="E393" s="18" t="s">
        <v>262</v>
      </c>
      <c r="F393" s="237">
        <v>50.813000000000002</v>
      </c>
      <c r="G393" s="33"/>
      <c r="H393" s="34"/>
    </row>
    <row r="394" spans="1:8" s="2" customFormat="1" ht="16.899999999999999" customHeight="1">
      <c r="A394" s="33"/>
      <c r="B394" s="34"/>
      <c r="C394" s="236" t="s">
        <v>301</v>
      </c>
      <c r="D394" s="236" t="s">
        <v>302</v>
      </c>
      <c r="E394" s="18" t="s">
        <v>262</v>
      </c>
      <c r="F394" s="237">
        <v>50.813000000000002</v>
      </c>
      <c r="G394" s="33"/>
      <c r="H394" s="34"/>
    </row>
    <row r="395" spans="1:8" s="2" customFormat="1" ht="16.899999999999999" customHeight="1">
      <c r="A395" s="33"/>
      <c r="B395" s="34"/>
      <c r="C395" s="236" t="s">
        <v>305</v>
      </c>
      <c r="D395" s="236" t="s">
        <v>306</v>
      </c>
      <c r="E395" s="18" t="s">
        <v>262</v>
      </c>
      <c r="F395" s="237">
        <v>33.875</v>
      </c>
      <c r="G395" s="33"/>
      <c r="H395" s="34"/>
    </row>
    <row r="396" spans="1:8" s="2" customFormat="1" ht="16.899999999999999" customHeight="1">
      <c r="A396" s="33"/>
      <c r="B396" s="34"/>
      <c r="C396" s="236" t="s">
        <v>310</v>
      </c>
      <c r="D396" s="236" t="s">
        <v>311</v>
      </c>
      <c r="E396" s="18" t="s">
        <v>262</v>
      </c>
      <c r="F396" s="237">
        <v>16.937999999999999</v>
      </c>
      <c r="G396" s="33"/>
      <c r="H396" s="34"/>
    </row>
    <row r="397" spans="1:8" s="2" customFormat="1" ht="16.899999999999999" customHeight="1">
      <c r="A397" s="33"/>
      <c r="B397" s="34"/>
      <c r="C397" s="236" t="s">
        <v>353</v>
      </c>
      <c r="D397" s="236" t="s">
        <v>354</v>
      </c>
      <c r="E397" s="18" t="s">
        <v>294</v>
      </c>
      <c r="F397" s="237">
        <v>67.75</v>
      </c>
      <c r="G397" s="33"/>
      <c r="H397" s="34"/>
    </row>
    <row r="398" spans="1:8" s="2" customFormat="1" ht="16.899999999999999" customHeight="1">
      <c r="A398" s="33"/>
      <c r="B398" s="34"/>
      <c r="C398" s="236" t="s">
        <v>363</v>
      </c>
      <c r="D398" s="236" t="s">
        <v>364</v>
      </c>
      <c r="E398" s="18" t="s">
        <v>262</v>
      </c>
      <c r="F398" s="237">
        <v>16.937999999999999</v>
      </c>
      <c r="G398" s="33"/>
      <c r="H398" s="34"/>
    </row>
    <row r="399" spans="1:8" s="2" customFormat="1" ht="16.899999999999999" customHeight="1">
      <c r="A399" s="33"/>
      <c r="B399" s="34"/>
      <c r="C399" s="236" t="s">
        <v>432</v>
      </c>
      <c r="D399" s="236" t="s">
        <v>433</v>
      </c>
      <c r="E399" s="18" t="s">
        <v>294</v>
      </c>
      <c r="F399" s="237">
        <v>152.27600000000001</v>
      </c>
      <c r="G399" s="33"/>
      <c r="H399" s="34"/>
    </row>
    <row r="400" spans="1:8" s="2" customFormat="1" ht="16.899999999999999" customHeight="1">
      <c r="A400" s="33"/>
      <c r="B400" s="34"/>
      <c r="C400" s="232" t="s">
        <v>1769</v>
      </c>
      <c r="D400" s="233" t="s">
        <v>1</v>
      </c>
      <c r="E400" s="234" t="s">
        <v>1</v>
      </c>
      <c r="F400" s="235">
        <v>606.83600000000001</v>
      </c>
      <c r="G400" s="33"/>
      <c r="H400" s="34"/>
    </row>
    <row r="401" spans="1:8" s="2" customFormat="1" ht="16.899999999999999" customHeight="1">
      <c r="A401" s="33"/>
      <c r="B401" s="34"/>
      <c r="C401" s="232" t="s">
        <v>1770</v>
      </c>
      <c r="D401" s="233" t="s">
        <v>1</v>
      </c>
      <c r="E401" s="234" t="s">
        <v>1</v>
      </c>
      <c r="F401" s="235">
        <v>133.5</v>
      </c>
      <c r="G401" s="33"/>
      <c r="H401" s="34"/>
    </row>
    <row r="402" spans="1:8" s="2" customFormat="1" ht="26.45" customHeight="1">
      <c r="A402" s="33"/>
      <c r="B402" s="34"/>
      <c r="C402" s="231" t="s">
        <v>1778</v>
      </c>
      <c r="D402" s="231" t="s">
        <v>89</v>
      </c>
      <c r="E402" s="33"/>
      <c r="F402" s="33"/>
      <c r="G402" s="33"/>
      <c r="H402" s="34"/>
    </row>
    <row r="403" spans="1:8" s="2" customFormat="1" ht="16.899999999999999" customHeight="1">
      <c r="A403" s="33"/>
      <c r="B403" s="34"/>
      <c r="C403" s="232" t="s">
        <v>1734</v>
      </c>
      <c r="D403" s="233" t="s">
        <v>1</v>
      </c>
      <c r="E403" s="234" t="s">
        <v>1</v>
      </c>
      <c r="F403" s="235">
        <v>6.75</v>
      </c>
      <c r="G403" s="33"/>
      <c r="H403" s="34"/>
    </row>
    <row r="404" spans="1:8" s="2" customFormat="1" ht="16.899999999999999" customHeight="1">
      <c r="A404" s="33"/>
      <c r="B404" s="34"/>
      <c r="C404" s="232" t="s">
        <v>100</v>
      </c>
      <c r="D404" s="233" t="s">
        <v>101</v>
      </c>
      <c r="E404" s="234" t="s">
        <v>1</v>
      </c>
      <c r="F404" s="235">
        <v>0</v>
      </c>
      <c r="G404" s="33"/>
      <c r="H404" s="34"/>
    </row>
    <row r="405" spans="1:8" s="2" customFormat="1" ht="16.899999999999999" customHeight="1">
      <c r="A405" s="33"/>
      <c r="B405" s="34"/>
      <c r="C405" s="232" t="s">
        <v>1736</v>
      </c>
      <c r="D405" s="233" t="s">
        <v>101</v>
      </c>
      <c r="E405" s="234" t="s">
        <v>1</v>
      </c>
      <c r="F405" s="235">
        <v>0.06</v>
      </c>
      <c r="G405" s="33"/>
      <c r="H405" s="34"/>
    </row>
    <row r="406" spans="1:8" s="2" customFormat="1" ht="16.899999999999999" customHeight="1">
      <c r="A406" s="33"/>
      <c r="B406" s="34"/>
      <c r="C406" s="232" t="s">
        <v>1737</v>
      </c>
      <c r="D406" s="233" t="s">
        <v>1738</v>
      </c>
      <c r="E406" s="234" t="s">
        <v>1</v>
      </c>
      <c r="F406" s="235">
        <v>184</v>
      </c>
      <c r="G406" s="33"/>
      <c r="H406" s="34"/>
    </row>
    <row r="407" spans="1:8" s="2" customFormat="1" ht="16.899999999999999" customHeight="1">
      <c r="A407" s="33"/>
      <c r="B407" s="34"/>
      <c r="C407" s="232" t="s">
        <v>1739</v>
      </c>
      <c r="D407" s="233" t="s">
        <v>1</v>
      </c>
      <c r="E407" s="234" t="s">
        <v>1</v>
      </c>
      <c r="F407" s="235">
        <v>1.8440000000000001</v>
      </c>
      <c r="G407" s="33"/>
      <c r="H407" s="34"/>
    </row>
    <row r="408" spans="1:8" s="2" customFormat="1" ht="16.899999999999999" customHeight="1">
      <c r="A408" s="33"/>
      <c r="B408" s="34"/>
      <c r="C408" s="232" t="s">
        <v>1742</v>
      </c>
      <c r="D408" s="233" t="s">
        <v>1</v>
      </c>
      <c r="E408" s="234" t="s">
        <v>1</v>
      </c>
      <c r="F408" s="235">
        <v>7.2</v>
      </c>
      <c r="G408" s="33"/>
      <c r="H408" s="34"/>
    </row>
    <row r="409" spans="1:8" s="2" customFormat="1" ht="16.899999999999999" customHeight="1">
      <c r="A409" s="33"/>
      <c r="B409" s="34"/>
      <c r="C409" s="232" t="s">
        <v>1743</v>
      </c>
      <c r="D409" s="233" t="s">
        <v>1</v>
      </c>
      <c r="E409" s="234" t="s">
        <v>1</v>
      </c>
      <c r="F409" s="235">
        <v>50</v>
      </c>
      <c r="G409" s="33"/>
      <c r="H409" s="34"/>
    </row>
    <row r="410" spans="1:8" s="2" customFormat="1" ht="16.899999999999999" customHeight="1">
      <c r="A410" s="33"/>
      <c r="B410" s="34"/>
      <c r="C410" s="232" t="s">
        <v>1744</v>
      </c>
      <c r="D410" s="233" t="s">
        <v>1</v>
      </c>
      <c r="E410" s="234" t="s">
        <v>1</v>
      </c>
      <c r="F410" s="235">
        <v>127</v>
      </c>
      <c r="G410" s="33"/>
      <c r="H410" s="34"/>
    </row>
    <row r="411" spans="1:8" s="2" customFormat="1" ht="16.899999999999999" customHeight="1">
      <c r="A411" s="33"/>
      <c r="B411" s="34"/>
      <c r="C411" s="232" t="s">
        <v>1745</v>
      </c>
      <c r="D411" s="233" t="s">
        <v>1</v>
      </c>
      <c r="E411" s="234" t="s">
        <v>1</v>
      </c>
      <c r="F411" s="235">
        <v>7</v>
      </c>
      <c r="G411" s="33"/>
      <c r="H411" s="34"/>
    </row>
    <row r="412" spans="1:8" s="2" customFormat="1" ht="16.899999999999999" customHeight="1">
      <c r="A412" s="33"/>
      <c r="B412" s="34"/>
      <c r="C412" s="232" t="s">
        <v>106</v>
      </c>
      <c r="D412" s="233" t="s">
        <v>101</v>
      </c>
      <c r="E412" s="234" t="s">
        <v>1</v>
      </c>
      <c r="F412" s="235">
        <v>2.16</v>
      </c>
      <c r="G412" s="33"/>
      <c r="H412" s="34"/>
    </row>
    <row r="413" spans="1:8" s="2" customFormat="1" ht="16.899999999999999" customHeight="1">
      <c r="A413" s="33"/>
      <c r="B413" s="34"/>
      <c r="C413" s="236" t="s">
        <v>1</v>
      </c>
      <c r="D413" s="236" t="s">
        <v>235</v>
      </c>
      <c r="E413" s="18" t="s">
        <v>1</v>
      </c>
      <c r="F413" s="237">
        <v>0</v>
      </c>
      <c r="G413" s="33"/>
      <c r="H413" s="34"/>
    </row>
    <row r="414" spans="1:8" s="2" customFormat="1" ht="16.899999999999999" customHeight="1">
      <c r="A414" s="33"/>
      <c r="B414" s="34"/>
      <c r="C414" s="236" t="s">
        <v>1</v>
      </c>
      <c r="D414" s="236" t="s">
        <v>376</v>
      </c>
      <c r="E414" s="18" t="s">
        <v>1</v>
      </c>
      <c r="F414" s="237">
        <v>0</v>
      </c>
      <c r="G414" s="33"/>
      <c r="H414" s="34"/>
    </row>
    <row r="415" spans="1:8" s="2" customFormat="1" ht="16.899999999999999" customHeight="1">
      <c r="A415" s="33"/>
      <c r="B415" s="34"/>
      <c r="C415" s="236" t="s">
        <v>1</v>
      </c>
      <c r="D415" s="236" t="s">
        <v>377</v>
      </c>
      <c r="E415" s="18" t="s">
        <v>1</v>
      </c>
      <c r="F415" s="237">
        <v>0</v>
      </c>
      <c r="G415" s="33"/>
      <c r="H415" s="34"/>
    </row>
    <row r="416" spans="1:8" s="2" customFormat="1" ht="16.899999999999999" customHeight="1">
      <c r="A416" s="33"/>
      <c r="B416" s="34"/>
      <c r="C416" s="236" t="s">
        <v>1</v>
      </c>
      <c r="D416" s="236" t="s">
        <v>1444</v>
      </c>
      <c r="E416" s="18" t="s">
        <v>1</v>
      </c>
      <c r="F416" s="237">
        <v>2.16</v>
      </c>
      <c r="G416" s="33"/>
      <c r="H416" s="34"/>
    </row>
    <row r="417" spans="1:8" s="2" customFormat="1" ht="16.899999999999999" customHeight="1">
      <c r="A417" s="33"/>
      <c r="B417" s="34"/>
      <c r="C417" s="236" t="s">
        <v>106</v>
      </c>
      <c r="D417" s="236" t="s">
        <v>101</v>
      </c>
      <c r="E417" s="18" t="s">
        <v>1</v>
      </c>
      <c r="F417" s="237">
        <v>2.16</v>
      </c>
      <c r="G417" s="33"/>
      <c r="H417" s="34"/>
    </row>
    <row r="418" spans="1:8" s="2" customFormat="1" ht="16.899999999999999" customHeight="1">
      <c r="A418" s="33"/>
      <c r="B418" s="34"/>
      <c r="C418" s="238" t="s">
        <v>1735</v>
      </c>
      <c r="D418" s="33"/>
      <c r="E418" s="33"/>
      <c r="F418" s="33"/>
      <c r="G418" s="33"/>
      <c r="H418" s="34"/>
    </row>
    <row r="419" spans="1:8" s="2" customFormat="1" ht="16.899999999999999" customHeight="1">
      <c r="A419" s="33"/>
      <c r="B419" s="34"/>
      <c r="C419" s="236" t="s">
        <v>373</v>
      </c>
      <c r="D419" s="236" t="s">
        <v>374</v>
      </c>
      <c r="E419" s="18" t="s">
        <v>262</v>
      </c>
      <c r="F419" s="237">
        <v>8.64</v>
      </c>
      <c r="G419" s="33"/>
      <c r="H419" s="34"/>
    </row>
    <row r="420" spans="1:8" s="2" customFormat="1" ht="16.899999999999999" customHeight="1">
      <c r="A420" s="33"/>
      <c r="B420" s="34"/>
      <c r="C420" s="236" t="s">
        <v>414</v>
      </c>
      <c r="D420" s="236" t="s">
        <v>415</v>
      </c>
      <c r="E420" s="18" t="s">
        <v>262</v>
      </c>
      <c r="F420" s="237">
        <v>10.628</v>
      </c>
      <c r="G420" s="33"/>
      <c r="H420" s="34"/>
    </row>
    <row r="421" spans="1:8" s="2" customFormat="1" ht="16.899999999999999" customHeight="1">
      <c r="A421" s="33"/>
      <c r="B421" s="34"/>
      <c r="C421" s="236" t="s">
        <v>528</v>
      </c>
      <c r="D421" s="236" t="s">
        <v>529</v>
      </c>
      <c r="E421" s="18" t="s">
        <v>294</v>
      </c>
      <c r="F421" s="237">
        <v>2.16</v>
      </c>
      <c r="G421" s="33"/>
      <c r="H421" s="34"/>
    </row>
    <row r="422" spans="1:8" s="2" customFormat="1" ht="16.899999999999999" customHeight="1">
      <c r="A422" s="33"/>
      <c r="B422" s="34"/>
      <c r="C422" s="232" t="s">
        <v>1746</v>
      </c>
      <c r="D422" s="233" t="s">
        <v>101</v>
      </c>
      <c r="E422" s="234" t="s">
        <v>1</v>
      </c>
      <c r="F422" s="235">
        <v>27.17</v>
      </c>
      <c r="G422" s="33"/>
      <c r="H422" s="34"/>
    </row>
    <row r="423" spans="1:8" s="2" customFormat="1" ht="16.899999999999999" customHeight="1">
      <c r="A423" s="33"/>
      <c r="B423" s="34"/>
      <c r="C423" s="232" t="s">
        <v>108</v>
      </c>
      <c r="D423" s="233" t="s">
        <v>101</v>
      </c>
      <c r="E423" s="234" t="s">
        <v>1</v>
      </c>
      <c r="F423" s="235">
        <v>8.64</v>
      </c>
      <c r="G423" s="33"/>
      <c r="H423" s="34"/>
    </row>
    <row r="424" spans="1:8" s="2" customFormat="1" ht="16.899999999999999" customHeight="1">
      <c r="A424" s="33"/>
      <c r="B424" s="34"/>
      <c r="C424" s="236" t="s">
        <v>1</v>
      </c>
      <c r="D424" s="236" t="s">
        <v>382</v>
      </c>
      <c r="E424" s="18" t="s">
        <v>1</v>
      </c>
      <c r="F424" s="237">
        <v>0</v>
      </c>
      <c r="G424" s="33"/>
      <c r="H424" s="34"/>
    </row>
    <row r="425" spans="1:8" s="2" customFormat="1" ht="16.899999999999999" customHeight="1">
      <c r="A425" s="33"/>
      <c r="B425" s="34"/>
      <c r="C425" s="236" t="s">
        <v>1</v>
      </c>
      <c r="D425" s="236" t="s">
        <v>1445</v>
      </c>
      <c r="E425" s="18" t="s">
        <v>1</v>
      </c>
      <c r="F425" s="237">
        <v>8.64</v>
      </c>
      <c r="G425" s="33"/>
      <c r="H425" s="34"/>
    </row>
    <row r="426" spans="1:8" s="2" customFormat="1" ht="16.899999999999999" customHeight="1">
      <c r="A426" s="33"/>
      <c r="B426" s="34"/>
      <c r="C426" s="236" t="s">
        <v>108</v>
      </c>
      <c r="D426" s="236" t="s">
        <v>101</v>
      </c>
      <c r="E426" s="18" t="s">
        <v>1</v>
      </c>
      <c r="F426" s="237">
        <v>8.64</v>
      </c>
      <c r="G426" s="33"/>
      <c r="H426" s="34"/>
    </row>
    <row r="427" spans="1:8" s="2" customFormat="1" ht="16.899999999999999" customHeight="1">
      <c r="A427" s="33"/>
      <c r="B427" s="34"/>
      <c r="C427" s="238" t="s">
        <v>1735</v>
      </c>
      <c r="D427" s="33"/>
      <c r="E427" s="33"/>
      <c r="F427" s="33"/>
      <c r="G427" s="33"/>
      <c r="H427" s="34"/>
    </row>
    <row r="428" spans="1:8" s="2" customFormat="1" ht="16.899999999999999" customHeight="1">
      <c r="A428" s="33"/>
      <c r="B428" s="34"/>
      <c r="C428" s="236" t="s">
        <v>373</v>
      </c>
      <c r="D428" s="236" t="s">
        <v>374</v>
      </c>
      <c r="E428" s="18" t="s">
        <v>262</v>
      </c>
      <c r="F428" s="237">
        <v>8.64</v>
      </c>
      <c r="G428" s="33"/>
      <c r="H428" s="34"/>
    </row>
    <row r="429" spans="1:8" s="2" customFormat="1" ht="16.899999999999999" customHeight="1">
      <c r="A429" s="33"/>
      <c r="B429" s="34"/>
      <c r="C429" s="236" t="s">
        <v>444</v>
      </c>
      <c r="D429" s="236" t="s">
        <v>445</v>
      </c>
      <c r="E429" s="18" t="s">
        <v>262</v>
      </c>
      <c r="F429" s="237">
        <v>8.468</v>
      </c>
      <c r="G429" s="33"/>
      <c r="H429" s="34"/>
    </row>
    <row r="430" spans="1:8" s="2" customFormat="1" ht="16.899999999999999" customHeight="1">
      <c r="A430" s="33"/>
      <c r="B430" s="34"/>
      <c r="C430" s="232" t="s">
        <v>1747</v>
      </c>
      <c r="D430" s="233" t="s">
        <v>1</v>
      </c>
      <c r="E430" s="234" t="s">
        <v>1</v>
      </c>
      <c r="F430" s="235">
        <v>575.54999999999995</v>
      </c>
      <c r="G430" s="33"/>
      <c r="H430" s="34"/>
    </row>
    <row r="431" spans="1:8" s="2" customFormat="1" ht="16.899999999999999" customHeight="1">
      <c r="A431" s="33"/>
      <c r="B431" s="34"/>
      <c r="C431" s="232" t="s">
        <v>110</v>
      </c>
      <c r="D431" s="233" t="s">
        <v>1</v>
      </c>
      <c r="E431" s="234" t="s">
        <v>1</v>
      </c>
      <c r="F431" s="235">
        <v>109.6</v>
      </c>
      <c r="G431" s="33"/>
      <c r="H431" s="34"/>
    </row>
    <row r="432" spans="1:8" s="2" customFormat="1" ht="16.899999999999999" customHeight="1">
      <c r="A432" s="33"/>
      <c r="B432" s="34"/>
      <c r="C432" s="236" t="s">
        <v>1</v>
      </c>
      <c r="D432" s="236" t="s">
        <v>235</v>
      </c>
      <c r="E432" s="18" t="s">
        <v>1</v>
      </c>
      <c r="F432" s="237">
        <v>0</v>
      </c>
      <c r="G432" s="33"/>
      <c r="H432" s="34"/>
    </row>
    <row r="433" spans="1:8" s="2" customFormat="1" ht="16.899999999999999" customHeight="1">
      <c r="A433" s="33"/>
      <c r="B433" s="34"/>
      <c r="C433" s="236" t="s">
        <v>1</v>
      </c>
      <c r="D433" s="236" t="s">
        <v>1442</v>
      </c>
      <c r="E433" s="18" t="s">
        <v>1</v>
      </c>
      <c r="F433" s="237">
        <v>85.8</v>
      </c>
      <c r="G433" s="33"/>
      <c r="H433" s="34"/>
    </row>
    <row r="434" spans="1:8" s="2" customFormat="1" ht="16.899999999999999" customHeight="1">
      <c r="A434" s="33"/>
      <c r="B434" s="34"/>
      <c r="C434" s="236" t="s">
        <v>1</v>
      </c>
      <c r="D434" s="236" t="s">
        <v>333</v>
      </c>
      <c r="E434" s="18" t="s">
        <v>1</v>
      </c>
      <c r="F434" s="237">
        <v>13.6</v>
      </c>
      <c r="G434" s="33"/>
      <c r="H434" s="34"/>
    </row>
    <row r="435" spans="1:8" s="2" customFormat="1" ht="16.899999999999999" customHeight="1">
      <c r="A435" s="33"/>
      <c r="B435" s="34"/>
      <c r="C435" s="236" t="s">
        <v>1</v>
      </c>
      <c r="D435" s="236" t="s">
        <v>1443</v>
      </c>
      <c r="E435" s="18" t="s">
        <v>1</v>
      </c>
      <c r="F435" s="237">
        <v>10.199999999999999</v>
      </c>
      <c r="G435" s="33"/>
      <c r="H435" s="34"/>
    </row>
    <row r="436" spans="1:8" s="2" customFormat="1" ht="16.899999999999999" customHeight="1">
      <c r="A436" s="33"/>
      <c r="B436" s="34"/>
      <c r="C436" s="236" t="s">
        <v>110</v>
      </c>
      <c r="D436" s="236" t="s">
        <v>146</v>
      </c>
      <c r="E436" s="18" t="s">
        <v>1</v>
      </c>
      <c r="F436" s="237">
        <v>109.6</v>
      </c>
      <c r="G436" s="33"/>
      <c r="H436" s="34"/>
    </row>
    <row r="437" spans="1:8" s="2" customFormat="1" ht="16.899999999999999" customHeight="1">
      <c r="A437" s="33"/>
      <c r="B437" s="34"/>
      <c r="C437" s="238" t="s">
        <v>1735</v>
      </c>
      <c r="D437" s="33"/>
      <c r="E437" s="33"/>
      <c r="F437" s="33"/>
      <c r="G437" s="33"/>
      <c r="H437" s="34"/>
    </row>
    <row r="438" spans="1:8" s="2" customFormat="1" ht="16.899999999999999" customHeight="1">
      <c r="A438" s="33"/>
      <c r="B438" s="34"/>
      <c r="C438" s="236" t="s">
        <v>325</v>
      </c>
      <c r="D438" s="236" t="s">
        <v>326</v>
      </c>
      <c r="E438" s="18" t="s">
        <v>190</v>
      </c>
      <c r="F438" s="237">
        <v>109.6</v>
      </c>
      <c r="G438" s="33"/>
      <c r="H438" s="34"/>
    </row>
    <row r="439" spans="1:8" s="2" customFormat="1" ht="16.899999999999999" customHeight="1">
      <c r="A439" s="33"/>
      <c r="B439" s="34"/>
      <c r="C439" s="236" t="s">
        <v>337</v>
      </c>
      <c r="D439" s="236" t="s">
        <v>338</v>
      </c>
      <c r="E439" s="18" t="s">
        <v>190</v>
      </c>
      <c r="F439" s="237">
        <v>109.6</v>
      </c>
      <c r="G439" s="33"/>
      <c r="H439" s="34"/>
    </row>
    <row r="440" spans="1:8" s="2" customFormat="1" ht="16.899999999999999" customHeight="1">
      <c r="A440" s="33"/>
      <c r="B440" s="34"/>
      <c r="C440" s="232" t="s">
        <v>112</v>
      </c>
      <c r="D440" s="233" t="s">
        <v>1</v>
      </c>
      <c r="E440" s="234" t="s">
        <v>1</v>
      </c>
      <c r="F440" s="235">
        <v>306.76</v>
      </c>
      <c r="G440" s="33"/>
      <c r="H440" s="34"/>
    </row>
    <row r="441" spans="1:8" s="2" customFormat="1" ht="16.899999999999999" customHeight="1">
      <c r="A441" s="33"/>
      <c r="B441" s="34"/>
      <c r="C441" s="236" t="s">
        <v>1</v>
      </c>
      <c r="D441" s="236" t="s">
        <v>235</v>
      </c>
      <c r="E441" s="18" t="s">
        <v>1</v>
      </c>
      <c r="F441" s="237">
        <v>0</v>
      </c>
      <c r="G441" s="33"/>
      <c r="H441" s="34"/>
    </row>
    <row r="442" spans="1:8" s="2" customFormat="1" ht="16.899999999999999" customHeight="1">
      <c r="A442" s="33"/>
      <c r="B442" s="34"/>
      <c r="C442" s="236" t="s">
        <v>1</v>
      </c>
      <c r="D442" s="236" t="s">
        <v>344</v>
      </c>
      <c r="E442" s="18" t="s">
        <v>1</v>
      </c>
      <c r="F442" s="237">
        <v>256.39999999999998</v>
      </c>
      <c r="G442" s="33"/>
      <c r="H442" s="34"/>
    </row>
    <row r="443" spans="1:8" s="2" customFormat="1" ht="16.899999999999999" customHeight="1">
      <c r="A443" s="33"/>
      <c r="B443" s="34"/>
      <c r="C443" s="236" t="s">
        <v>1</v>
      </c>
      <c r="D443" s="236" t="s">
        <v>345</v>
      </c>
      <c r="E443" s="18" t="s">
        <v>1</v>
      </c>
      <c r="F443" s="237">
        <v>10.76</v>
      </c>
      <c r="G443" s="33"/>
      <c r="H443" s="34"/>
    </row>
    <row r="444" spans="1:8" s="2" customFormat="1" ht="16.899999999999999" customHeight="1">
      <c r="A444" s="33"/>
      <c r="B444" s="34"/>
      <c r="C444" s="236" t="s">
        <v>1</v>
      </c>
      <c r="D444" s="236" t="s">
        <v>346</v>
      </c>
      <c r="E444" s="18" t="s">
        <v>1</v>
      </c>
      <c r="F444" s="237">
        <v>22</v>
      </c>
      <c r="G444" s="33"/>
      <c r="H444" s="34"/>
    </row>
    <row r="445" spans="1:8" s="2" customFormat="1" ht="16.899999999999999" customHeight="1">
      <c r="A445" s="33"/>
      <c r="B445" s="34"/>
      <c r="C445" s="236" t="s">
        <v>1</v>
      </c>
      <c r="D445" s="236" t="s">
        <v>347</v>
      </c>
      <c r="E445" s="18" t="s">
        <v>1</v>
      </c>
      <c r="F445" s="237">
        <v>17.600000000000001</v>
      </c>
      <c r="G445" s="33"/>
      <c r="H445" s="34"/>
    </row>
    <row r="446" spans="1:8" s="2" customFormat="1" ht="16.899999999999999" customHeight="1">
      <c r="A446" s="33"/>
      <c r="B446" s="34"/>
      <c r="C446" s="236" t="s">
        <v>112</v>
      </c>
      <c r="D446" s="236" t="s">
        <v>146</v>
      </c>
      <c r="E446" s="18" t="s">
        <v>1</v>
      </c>
      <c r="F446" s="237">
        <v>306.76</v>
      </c>
      <c r="G446" s="33"/>
      <c r="H446" s="34"/>
    </row>
    <row r="447" spans="1:8" s="2" customFormat="1" ht="16.899999999999999" customHeight="1">
      <c r="A447" s="33"/>
      <c r="B447" s="34"/>
      <c r="C447" s="232" t="s">
        <v>115</v>
      </c>
      <c r="D447" s="233" t="s">
        <v>1</v>
      </c>
      <c r="E447" s="234" t="s">
        <v>1</v>
      </c>
      <c r="F447" s="235">
        <v>15</v>
      </c>
      <c r="G447" s="33"/>
      <c r="H447" s="34"/>
    </row>
    <row r="448" spans="1:8" s="2" customFormat="1" ht="16.899999999999999" customHeight="1">
      <c r="A448" s="33"/>
      <c r="B448" s="34"/>
      <c r="C448" s="232" t="s">
        <v>118</v>
      </c>
      <c r="D448" s="233" t="s">
        <v>1</v>
      </c>
      <c r="E448" s="234" t="s">
        <v>1</v>
      </c>
      <c r="F448" s="235">
        <v>17</v>
      </c>
      <c r="G448" s="33"/>
      <c r="H448" s="34"/>
    </row>
    <row r="449" spans="1:8" s="2" customFormat="1" ht="22.5">
      <c r="A449" s="33"/>
      <c r="B449" s="34"/>
      <c r="C449" s="236" t="s">
        <v>1</v>
      </c>
      <c r="D449" s="236" t="s">
        <v>652</v>
      </c>
      <c r="E449" s="18" t="s">
        <v>1</v>
      </c>
      <c r="F449" s="237">
        <v>0</v>
      </c>
      <c r="G449" s="33"/>
      <c r="H449" s="34"/>
    </row>
    <row r="450" spans="1:8" s="2" customFormat="1" ht="16.899999999999999" customHeight="1">
      <c r="A450" s="33"/>
      <c r="B450" s="34"/>
      <c r="C450" s="236" t="s">
        <v>1</v>
      </c>
      <c r="D450" s="236" t="s">
        <v>725</v>
      </c>
      <c r="E450" s="18" t="s">
        <v>1</v>
      </c>
      <c r="F450" s="237">
        <v>0</v>
      </c>
      <c r="G450" s="33"/>
      <c r="H450" s="34"/>
    </row>
    <row r="451" spans="1:8" s="2" customFormat="1" ht="16.899999999999999" customHeight="1">
      <c r="A451" s="33"/>
      <c r="B451" s="34"/>
      <c r="C451" s="236" t="s">
        <v>1</v>
      </c>
      <c r="D451" s="236" t="s">
        <v>726</v>
      </c>
      <c r="E451" s="18" t="s">
        <v>1</v>
      </c>
      <c r="F451" s="237">
        <v>7</v>
      </c>
      <c r="G451" s="33"/>
      <c r="H451" s="34"/>
    </row>
    <row r="452" spans="1:8" s="2" customFormat="1" ht="16.899999999999999" customHeight="1">
      <c r="A452" s="33"/>
      <c r="B452" s="34"/>
      <c r="C452" s="236" t="s">
        <v>1</v>
      </c>
      <c r="D452" s="236" t="s">
        <v>727</v>
      </c>
      <c r="E452" s="18" t="s">
        <v>1</v>
      </c>
      <c r="F452" s="237">
        <v>10</v>
      </c>
      <c r="G452" s="33"/>
      <c r="H452" s="34"/>
    </row>
    <row r="453" spans="1:8" s="2" customFormat="1" ht="16.899999999999999" customHeight="1">
      <c r="A453" s="33"/>
      <c r="B453" s="34"/>
      <c r="C453" s="236" t="s">
        <v>118</v>
      </c>
      <c r="D453" s="236" t="s">
        <v>146</v>
      </c>
      <c r="E453" s="18" t="s">
        <v>1</v>
      </c>
      <c r="F453" s="237">
        <v>17</v>
      </c>
      <c r="G453" s="33"/>
      <c r="H453" s="34"/>
    </row>
    <row r="454" spans="1:8" s="2" customFormat="1" ht="16.899999999999999" customHeight="1">
      <c r="A454" s="33"/>
      <c r="B454" s="34"/>
      <c r="C454" s="232" t="s">
        <v>121</v>
      </c>
      <c r="D454" s="233" t="s">
        <v>1</v>
      </c>
      <c r="E454" s="234" t="s">
        <v>1</v>
      </c>
      <c r="F454" s="235">
        <v>15</v>
      </c>
      <c r="G454" s="33"/>
      <c r="H454" s="34"/>
    </row>
    <row r="455" spans="1:8" s="2" customFormat="1" ht="22.5">
      <c r="A455" s="33"/>
      <c r="B455" s="34"/>
      <c r="C455" s="236" t="s">
        <v>1</v>
      </c>
      <c r="D455" s="236" t="s">
        <v>652</v>
      </c>
      <c r="E455" s="18" t="s">
        <v>1</v>
      </c>
      <c r="F455" s="237">
        <v>0</v>
      </c>
      <c r="G455" s="33"/>
      <c r="H455" s="34"/>
    </row>
    <row r="456" spans="1:8" s="2" customFormat="1" ht="16.899999999999999" customHeight="1">
      <c r="A456" s="33"/>
      <c r="B456" s="34"/>
      <c r="C456" s="236" t="s">
        <v>121</v>
      </c>
      <c r="D456" s="236" t="s">
        <v>653</v>
      </c>
      <c r="E456" s="18" t="s">
        <v>1</v>
      </c>
      <c r="F456" s="237">
        <v>15</v>
      </c>
      <c r="G456" s="33"/>
      <c r="H456" s="34"/>
    </row>
    <row r="457" spans="1:8" s="2" customFormat="1" ht="16.899999999999999" customHeight="1">
      <c r="A457" s="33"/>
      <c r="B457" s="34"/>
      <c r="C457" s="232" t="s">
        <v>1749</v>
      </c>
      <c r="D457" s="233" t="s">
        <v>1</v>
      </c>
      <c r="E457" s="234" t="s">
        <v>1</v>
      </c>
      <c r="F457" s="235">
        <v>3</v>
      </c>
      <c r="G457" s="33"/>
      <c r="H457" s="34"/>
    </row>
    <row r="458" spans="1:8" s="2" customFormat="1" ht="16.899999999999999" customHeight="1">
      <c r="A458" s="33"/>
      <c r="B458" s="34"/>
      <c r="C458" s="232" t="s">
        <v>1750</v>
      </c>
      <c r="D458" s="233" t="s">
        <v>1</v>
      </c>
      <c r="E458" s="234" t="s">
        <v>1</v>
      </c>
      <c r="F458" s="235">
        <v>25</v>
      </c>
      <c r="G458" s="33"/>
      <c r="H458" s="34"/>
    </row>
    <row r="459" spans="1:8" s="2" customFormat="1" ht="16.899999999999999" customHeight="1">
      <c r="A459" s="33"/>
      <c r="B459" s="34"/>
      <c r="C459" s="232" t="s">
        <v>123</v>
      </c>
      <c r="D459" s="233" t="s">
        <v>1</v>
      </c>
      <c r="E459" s="234" t="s">
        <v>1</v>
      </c>
      <c r="F459" s="235">
        <v>27</v>
      </c>
      <c r="G459" s="33"/>
      <c r="H459" s="34"/>
    </row>
    <row r="460" spans="1:8" s="2" customFormat="1" ht="16.899999999999999" customHeight="1">
      <c r="A460" s="33"/>
      <c r="B460" s="34"/>
      <c r="C460" s="236" t="s">
        <v>1</v>
      </c>
      <c r="D460" s="236" t="s">
        <v>1450</v>
      </c>
      <c r="E460" s="18" t="s">
        <v>1</v>
      </c>
      <c r="F460" s="237">
        <v>0</v>
      </c>
      <c r="G460" s="33"/>
      <c r="H460" s="34"/>
    </row>
    <row r="461" spans="1:8" s="2" customFormat="1" ht="16.899999999999999" customHeight="1">
      <c r="A461" s="33"/>
      <c r="B461" s="34"/>
      <c r="C461" s="236" t="s">
        <v>1</v>
      </c>
      <c r="D461" s="236" t="s">
        <v>1451</v>
      </c>
      <c r="E461" s="18" t="s">
        <v>1</v>
      </c>
      <c r="F461" s="237">
        <v>27</v>
      </c>
      <c r="G461" s="33"/>
      <c r="H461" s="34"/>
    </row>
    <row r="462" spans="1:8" s="2" customFormat="1" ht="16.899999999999999" customHeight="1">
      <c r="A462" s="33"/>
      <c r="B462" s="34"/>
      <c r="C462" s="236" t="s">
        <v>123</v>
      </c>
      <c r="D462" s="236" t="s">
        <v>146</v>
      </c>
      <c r="E462" s="18" t="s">
        <v>1</v>
      </c>
      <c r="F462" s="237">
        <v>27</v>
      </c>
      <c r="G462" s="33"/>
      <c r="H462" s="34"/>
    </row>
    <row r="463" spans="1:8" s="2" customFormat="1" ht="16.899999999999999" customHeight="1">
      <c r="A463" s="33"/>
      <c r="B463" s="34"/>
      <c r="C463" s="238" t="s">
        <v>1735</v>
      </c>
      <c r="D463" s="33"/>
      <c r="E463" s="33"/>
      <c r="F463" s="33"/>
      <c r="G463" s="33"/>
      <c r="H463" s="34"/>
    </row>
    <row r="464" spans="1:8" s="2" customFormat="1" ht="16.899999999999999" customHeight="1">
      <c r="A464" s="33"/>
      <c r="B464" s="34"/>
      <c r="C464" s="236" t="s">
        <v>702</v>
      </c>
      <c r="D464" s="236" t="s">
        <v>703</v>
      </c>
      <c r="E464" s="18" t="s">
        <v>220</v>
      </c>
      <c r="F464" s="237">
        <v>27.405000000000001</v>
      </c>
      <c r="G464" s="33"/>
      <c r="H464" s="34"/>
    </row>
    <row r="465" spans="1:8" s="2" customFormat="1" ht="16.899999999999999" customHeight="1">
      <c r="A465" s="33"/>
      <c r="B465" s="34"/>
      <c r="C465" s="232" t="s">
        <v>1751</v>
      </c>
      <c r="D465" s="233" t="s">
        <v>1</v>
      </c>
      <c r="E465" s="234" t="s">
        <v>1</v>
      </c>
      <c r="F465" s="235">
        <v>47</v>
      </c>
      <c r="G465" s="33"/>
      <c r="H465" s="34"/>
    </row>
    <row r="466" spans="1:8" s="2" customFormat="1" ht="16.899999999999999" customHeight="1">
      <c r="A466" s="33"/>
      <c r="B466" s="34"/>
      <c r="C466" s="232" t="s">
        <v>1752</v>
      </c>
      <c r="D466" s="233" t="s">
        <v>144</v>
      </c>
      <c r="E466" s="234" t="s">
        <v>1</v>
      </c>
      <c r="F466" s="235">
        <v>0</v>
      </c>
      <c r="G466" s="33"/>
      <c r="H466" s="34"/>
    </row>
    <row r="467" spans="1:8" s="2" customFormat="1" ht="16.899999999999999" customHeight="1">
      <c r="A467" s="33"/>
      <c r="B467" s="34"/>
      <c r="C467" s="232" t="s">
        <v>1753</v>
      </c>
      <c r="D467" s="233" t="s">
        <v>144</v>
      </c>
      <c r="E467" s="234" t="s">
        <v>1</v>
      </c>
      <c r="F467" s="235">
        <v>44</v>
      </c>
      <c r="G467" s="33"/>
      <c r="H467" s="34"/>
    </row>
    <row r="468" spans="1:8" s="2" customFormat="1" ht="16.899999999999999" customHeight="1">
      <c r="A468" s="33"/>
      <c r="B468" s="34"/>
      <c r="C468" s="232" t="s">
        <v>1754</v>
      </c>
      <c r="D468" s="233" t="s">
        <v>1755</v>
      </c>
      <c r="E468" s="234" t="s">
        <v>1</v>
      </c>
      <c r="F468" s="235">
        <v>60</v>
      </c>
      <c r="G468" s="33"/>
      <c r="H468" s="34"/>
    </row>
    <row r="469" spans="1:8" s="2" customFormat="1" ht="16.899999999999999" customHeight="1">
      <c r="A469" s="33"/>
      <c r="B469" s="34"/>
      <c r="C469" s="232" t="s">
        <v>1756</v>
      </c>
      <c r="D469" s="233" t="s">
        <v>1</v>
      </c>
      <c r="E469" s="234" t="s">
        <v>1</v>
      </c>
      <c r="F469" s="235">
        <v>50</v>
      </c>
      <c r="G469" s="33"/>
      <c r="H469" s="34"/>
    </row>
    <row r="470" spans="1:8" s="2" customFormat="1" ht="16.899999999999999" customHeight="1">
      <c r="A470" s="33"/>
      <c r="B470" s="34"/>
      <c r="C470" s="232" t="s">
        <v>1757</v>
      </c>
      <c r="D470" s="233" t="s">
        <v>1</v>
      </c>
      <c r="E470" s="234" t="s">
        <v>1</v>
      </c>
      <c r="F470" s="235">
        <v>53</v>
      </c>
      <c r="G470" s="33"/>
      <c r="H470" s="34"/>
    </row>
    <row r="471" spans="1:8" s="2" customFormat="1" ht="16.899999999999999" customHeight="1">
      <c r="A471" s="33"/>
      <c r="B471" s="34"/>
      <c r="C471" s="232" t="s">
        <v>1758</v>
      </c>
      <c r="D471" s="233" t="s">
        <v>1</v>
      </c>
      <c r="E471" s="234" t="s">
        <v>1</v>
      </c>
      <c r="F471" s="235">
        <v>47</v>
      </c>
      <c r="G471" s="33"/>
      <c r="H471" s="34"/>
    </row>
    <row r="472" spans="1:8" s="2" customFormat="1" ht="16.899999999999999" customHeight="1">
      <c r="A472" s="33"/>
      <c r="B472" s="34"/>
      <c r="C472" s="232" t="s">
        <v>125</v>
      </c>
      <c r="D472" s="233" t="s">
        <v>1</v>
      </c>
      <c r="E472" s="234" t="s">
        <v>1</v>
      </c>
      <c r="F472" s="235">
        <v>1.575</v>
      </c>
      <c r="G472" s="33"/>
      <c r="H472" s="34"/>
    </row>
    <row r="473" spans="1:8" s="2" customFormat="1" ht="16.899999999999999" customHeight="1">
      <c r="A473" s="33"/>
      <c r="B473" s="34"/>
      <c r="C473" s="232" t="s">
        <v>128</v>
      </c>
      <c r="D473" s="233" t="s">
        <v>1</v>
      </c>
      <c r="E473" s="234" t="s">
        <v>1</v>
      </c>
      <c r="F473" s="235">
        <v>9.6</v>
      </c>
      <c r="G473" s="33"/>
      <c r="H473" s="34"/>
    </row>
    <row r="474" spans="1:8" s="2" customFormat="1" ht="16.899999999999999" customHeight="1">
      <c r="A474" s="33"/>
      <c r="B474" s="34"/>
      <c r="C474" s="232" t="s">
        <v>1759</v>
      </c>
      <c r="D474" s="233" t="s">
        <v>1</v>
      </c>
      <c r="E474" s="234" t="s">
        <v>1</v>
      </c>
      <c r="F474" s="235">
        <v>215</v>
      </c>
      <c r="G474" s="33"/>
      <c r="H474" s="34"/>
    </row>
    <row r="475" spans="1:8" s="2" customFormat="1" ht="16.899999999999999" customHeight="1">
      <c r="A475" s="33"/>
      <c r="B475" s="34"/>
      <c r="C475" s="232" t="s">
        <v>1760</v>
      </c>
      <c r="D475" s="233" t="s">
        <v>1</v>
      </c>
      <c r="E475" s="234" t="s">
        <v>1</v>
      </c>
      <c r="F475" s="235">
        <v>155</v>
      </c>
      <c r="G475" s="33"/>
      <c r="H475" s="34"/>
    </row>
    <row r="476" spans="1:8" s="2" customFormat="1" ht="16.899999999999999" customHeight="1">
      <c r="A476" s="33"/>
      <c r="B476" s="34"/>
      <c r="C476" s="232" t="s">
        <v>130</v>
      </c>
      <c r="D476" s="233" t="s">
        <v>1</v>
      </c>
      <c r="E476" s="234" t="s">
        <v>1</v>
      </c>
      <c r="F476" s="235">
        <v>297.2</v>
      </c>
      <c r="G476" s="33"/>
      <c r="H476" s="34"/>
    </row>
    <row r="477" spans="1:8" s="2" customFormat="1" ht="16.899999999999999" customHeight="1">
      <c r="A477" s="33"/>
      <c r="B477" s="34"/>
      <c r="C477" s="236" t="s">
        <v>1</v>
      </c>
      <c r="D477" s="236" t="s">
        <v>588</v>
      </c>
      <c r="E477" s="18" t="s">
        <v>1</v>
      </c>
      <c r="F477" s="237">
        <v>0</v>
      </c>
      <c r="G477" s="33"/>
      <c r="H477" s="34"/>
    </row>
    <row r="478" spans="1:8" s="2" customFormat="1" ht="16.899999999999999" customHeight="1">
      <c r="A478" s="33"/>
      <c r="B478" s="34"/>
      <c r="C478" s="236" t="s">
        <v>1</v>
      </c>
      <c r="D478" s="236" t="s">
        <v>1225</v>
      </c>
      <c r="E478" s="18" t="s">
        <v>1</v>
      </c>
      <c r="F478" s="237">
        <v>242.3</v>
      </c>
      <c r="G478" s="33"/>
      <c r="H478" s="34"/>
    </row>
    <row r="479" spans="1:8" s="2" customFormat="1" ht="16.899999999999999" customHeight="1">
      <c r="A479" s="33"/>
      <c r="B479" s="34"/>
      <c r="C479" s="236" t="s">
        <v>1</v>
      </c>
      <c r="D479" s="236" t="s">
        <v>1226</v>
      </c>
      <c r="E479" s="18" t="s">
        <v>1</v>
      </c>
      <c r="F479" s="237">
        <v>54.9</v>
      </c>
      <c r="G479" s="33"/>
      <c r="H479" s="34"/>
    </row>
    <row r="480" spans="1:8" s="2" customFormat="1" ht="16.899999999999999" customHeight="1">
      <c r="A480" s="33"/>
      <c r="B480" s="34"/>
      <c r="C480" s="236" t="s">
        <v>130</v>
      </c>
      <c r="D480" s="236" t="s">
        <v>146</v>
      </c>
      <c r="E480" s="18" t="s">
        <v>1</v>
      </c>
      <c r="F480" s="237">
        <v>297.2</v>
      </c>
      <c r="G480" s="33"/>
      <c r="H480" s="34"/>
    </row>
    <row r="481" spans="1:8" s="2" customFormat="1" ht="16.899999999999999" customHeight="1">
      <c r="A481" s="33"/>
      <c r="B481" s="34"/>
      <c r="C481" s="232" t="s">
        <v>132</v>
      </c>
      <c r="D481" s="233" t="s">
        <v>1</v>
      </c>
      <c r="E481" s="234" t="s">
        <v>1</v>
      </c>
      <c r="F481" s="235">
        <v>8.8000000000000007</v>
      </c>
      <c r="G481" s="33"/>
      <c r="H481" s="34"/>
    </row>
    <row r="482" spans="1:8" s="2" customFormat="1" ht="16.899999999999999" customHeight="1">
      <c r="A482" s="33"/>
      <c r="B482" s="34"/>
      <c r="C482" s="236" t="s">
        <v>1</v>
      </c>
      <c r="D482" s="236" t="s">
        <v>235</v>
      </c>
      <c r="E482" s="18" t="s">
        <v>1</v>
      </c>
      <c r="F482" s="237">
        <v>0</v>
      </c>
      <c r="G482" s="33"/>
      <c r="H482" s="34"/>
    </row>
    <row r="483" spans="1:8" s="2" customFormat="1" ht="16.899999999999999" customHeight="1">
      <c r="A483" s="33"/>
      <c r="B483" s="34"/>
      <c r="C483" s="236" t="s">
        <v>132</v>
      </c>
      <c r="D483" s="236" t="s">
        <v>133</v>
      </c>
      <c r="E483" s="18" t="s">
        <v>1</v>
      </c>
      <c r="F483" s="237">
        <v>8.8000000000000007</v>
      </c>
      <c r="G483" s="33"/>
      <c r="H483" s="34"/>
    </row>
    <row r="484" spans="1:8" s="2" customFormat="1" ht="16.899999999999999" customHeight="1">
      <c r="A484" s="33"/>
      <c r="B484" s="34"/>
      <c r="C484" s="232" t="s">
        <v>134</v>
      </c>
      <c r="D484" s="233" t="s">
        <v>1</v>
      </c>
      <c r="E484" s="234" t="s">
        <v>1</v>
      </c>
      <c r="F484" s="235">
        <v>10.628</v>
      </c>
      <c r="G484" s="33"/>
      <c r="H484" s="34"/>
    </row>
    <row r="485" spans="1:8" s="2" customFormat="1" ht="16.899999999999999" customHeight="1">
      <c r="A485" s="33"/>
      <c r="B485" s="34"/>
      <c r="C485" s="236" t="s">
        <v>1</v>
      </c>
      <c r="D485" s="236" t="s">
        <v>235</v>
      </c>
      <c r="E485" s="18" t="s">
        <v>1</v>
      </c>
      <c r="F485" s="237">
        <v>0</v>
      </c>
      <c r="G485" s="33"/>
      <c r="H485" s="34"/>
    </row>
    <row r="486" spans="1:8" s="2" customFormat="1" ht="16.899999999999999" customHeight="1">
      <c r="A486" s="33"/>
      <c r="B486" s="34"/>
      <c r="C486" s="236" t="s">
        <v>1</v>
      </c>
      <c r="D486" s="236" t="s">
        <v>478</v>
      </c>
      <c r="E486" s="18" t="s">
        <v>1</v>
      </c>
      <c r="F486" s="237">
        <v>0</v>
      </c>
      <c r="G486" s="33"/>
      <c r="H486" s="34"/>
    </row>
    <row r="487" spans="1:8" s="2" customFormat="1" ht="16.899999999999999" customHeight="1">
      <c r="A487" s="33"/>
      <c r="B487" s="34"/>
      <c r="C487" s="236" t="s">
        <v>1</v>
      </c>
      <c r="D487" s="236" t="s">
        <v>1447</v>
      </c>
      <c r="E487" s="18" t="s">
        <v>1</v>
      </c>
      <c r="F487" s="237">
        <v>10.628</v>
      </c>
      <c r="G487" s="33"/>
      <c r="H487" s="34"/>
    </row>
    <row r="488" spans="1:8" s="2" customFormat="1" ht="16.899999999999999" customHeight="1">
      <c r="A488" s="33"/>
      <c r="B488" s="34"/>
      <c r="C488" s="236" t="s">
        <v>134</v>
      </c>
      <c r="D488" s="236" t="s">
        <v>146</v>
      </c>
      <c r="E488" s="18" t="s">
        <v>1</v>
      </c>
      <c r="F488" s="237">
        <v>10.628</v>
      </c>
      <c r="G488" s="33"/>
      <c r="H488" s="34"/>
    </row>
    <row r="489" spans="1:8" s="2" customFormat="1" ht="16.899999999999999" customHeight="1">
      <c r="A489" s="33"/>
      <c r="B489" s="34"/>
      <c r="C489" s="238" t="s">
        <v>1735</v>
      </c>
      <c r="D489" s="33"/>
      <c r="E489" s="33"/>
      <c r="F489" s="33"/>
      <c r="G489" s="33"/>
      <c r="H489" s="34"/>
    </row>
    <row r="490" spans="1:8" s="2" customFormat="1" ht="16.899999999999999" customHeight="1">
      <c r="A490" s="33"/>
      <c r="B490" s="34"/>
      <c r="C490" s="236" t="s">
        <v>414</v>
      </c>
      <c r="D490" s="236" t="s">
        <v>415</v>
      </c>
      <c r="E490" s="18" t="s">
        <v>262</v>
      </c>
      <c r="F490" s="237">
        <v>10.628</v>
      </c>
      <c r="G490" s="33"/>
      <c r="H490" s="34"/>
    </row>
    <row r="491" spans="1:8" s="2" customFormat="1" ht="16.899999999999999" customHeight="1">
      <c r="A491" s="33"/>
      <c r="B491" s="34"/>
      <c r="C491" s="236" t="s">
        <v>481</v>
      </c>
      <c r="D491" s="236" t="s">
        <v>482</v>
      </c>
      <c r="E491" s="18" t="s">
        <v>262</v>
      </c>
      <c r="F491" s="237">
        <v>10.628</v>
      </c>
      <c r="G491" s="33"/>
      <c r="H491" s="34"/>
    </row>
    <row r="492" spans="1:8" s="2" customFormat="1" ht="16.899999999999999" customHeight="1">
      <c r="A492" s="33"/>
      <c r="B492" s="34"/>
      <c r="C492" s="232" t="s">
        <v>136</v>
      </c>
      <c r="D492" s="233" t="s">
        <v>137</v>
      </c>
      <c r="E492" s="234" t="s">
        <v>1</v>
      </c>
      <c r="F492" s="235">
        <v>8.468</v>
      </c>
      <c r="G492" s="33"/>
      <c r="H492" s="34"/>
    </row>
    <row r="493" spans="1:8" s="2" customFormat="1" ht="16.899999999999999" customHeight="1">
      <c r="A493" s="33"/>
      <c r="B493" s="34"/>
      <c r="C493" s="236" t="s">
        <v>136</v>
      </c>
      <c r="D493" s="236" t="s">
        <v>1446</v>
      </c>
      <c r="E493" s="18" t="s">
        <v>1</v>
      </c>
      <c r="F493" s="237">
        <v>8.468</v>
      </c>
      <c r="G493" s="33"/>
      <c r="H493" s="34"/>
    </row>
    <row r="494" spans="1:8" s="2" customFormat="1" ht="16.899999999999999" customHeight="1">
      <c r="A494" s="33"/>
      <c r="B494" s="34"/>
      <c r="C494" s="238" t="s">
        <v>1735</v>
      </c>
      <c r="D494" s="33"/>
      <c r="E494" s="33"/>
      <c r="F494" s="33"/>
      <c r="G494" s="33"/>
      <c r="H494" s="34"/>
    </row>
    <row r="495" spans="1:8" s="2" customFormat="1" ht="16.899999999999999" customHeight="1">
      <c r="A495" s="33"/>
      <c r="B495" s="34"/>
      <c r="C495" s="236" t="s">
        <v>444</v>
      </c>
      <c r="D495" s="236" t="s">
        <v>445</v>
      </c>
      <c r="E495" s="18" t="s">
        <v>262</v>
      </c>
      <c r="F495" s="237">
        <v>8.468</v>
      </c>
      <c r="G495" s="33"/>
      <c r="H495" s="34"/>
    </row>
    <row r="496" spans="1:8" s="2" customFormat="1" ht="16.899999999999999" customHeight="1">
      <c r="A496" s="33"/>
      <c r="B496" s="34"/>
      <c r="C496" s="236" t="s">
        <v>414</v>
      </c>
      <c r="D496" s="236" t="s">
        <v>415</v>
      </c>
      <c r="E496" s="18" t="s">
        <v>262</v>
      </c>
      <c r="F496" s="237">
        <v>10.628</v>
      </c>
      <c r="G496" s="33"/>
      <c r="H496" s="34"/>
    </row>
    <row r="497" spans="1:8" s="2" customFormat="1" ht="16.899999999999999" customHeight="1">
      <c r="A497" s="33"/>
      <c r="B497" s="34"/>
      <c r="C497" s="236" t="s">
        <v>472</v>
      </c>
      <c r="D497" s="236" t="s">
        <v>473</v>
      </c>
      <c r="E497" s="18" t="s">
        <v>428</v>
      </c>
      <c r="F497" s="237">
        <v>15.242000000000001</v>
      </c>
      <c r="G497" s="33"/>
      <c r="H497" s="34"/>
    </row>
    <row r="498" spans="1:8" s="2" customFormat="1" ht="16.899999999999999" customHeight="1">
      <c r="A498" s="33"/>
      <c r="B498" s="34"/>
      <c r="C498" s="232" t="s">
        <v>1761</v>
      </c>
      <c r="D498" s="233" t="s">
        <v>1762</v>
      </c>
      <c r="E498" s="234" t="s">
        <v>1</v>
      </c>
      <c r="F498" s="235">
        <v>16.956</v>
      </c>
      <c r="G498" s="33"/>
      <c r="H498" s="34"/>
    </row>
    <row r="499" spans="1:8" s="2" customFormat="1" ht="16.899999999999999" customHeight="1">
      <c r="A499" s="33"/>
      <c r="B499" s="34"/>
      <c r="C499" s="232" t="s">
        <v>1763</v>
      </c>
      <c r="D499" s="233" t="s">
        <v>137</v>
      </c>
      <c r="E499" s="234" t="s">
        <v>1</v>
      </c>
      <c r="F499" s="235">
        <v>104.843</v>
      </c>
      <c r="G499" s="33"/>
      <c r="H499" s="34"/>
    </row>
    <row r="500" spans="1:8" s="2" customFormat="1" ht="16.899999999999999" customHeight="1">
      <c r="A500" s="33"/>
      <c r="B500" s="34"/>
      <c r="C500" s="232" t="s">
        <v>1764</v>
      </c>
      <c r="D500" s="233" t="s">
        <v>1</v>
      </c>
      <c r="E500" s="234" t="s">
        <v>1</v>
      </c>
      <c r="F500" s="235">
        <v>68.992000000000004</v>
      </c>
      <c r="G500" s="33"/>
      <c r="H500" s="34"/>
    </row>
    <row r="501" spans="1:8" s="2" customFormat="1" ht="16.899999999999999" customHeight="1">
      <c r="A501" s="33"/>
      <c r="B501" s="34"/>
      <c r="C501" s="232" t="s">
        <v>139</v>
      </c>
      <c r="D501" s="233" t="s">
        <v>1</v>
      </c>
      <c r="E501" s="234" t="s">
        <v>1</v>
      </c>
      <c r="F501" s="235">
        <v>93.864000000000004</v>
      </c>
      <c r="G501" s="33"/>
      <c r="H501" s="34"/>
    </row>
    <row r="502" spans="1:8" s="2" customFormat="1" ht="16.899999999999999" customHeight="1">
      <c r="A502" s="33"/>
      <c r="B502" s="34"/>
      <c r="C502" s="232" t="s">
        <v>1765</v>
      </c>
      <c r="D502" s="233" t="s">
        <v>1</v>
      </c>
      <c r="E502" s="234" t="s">
        <v>1</v>
      </c>
      <c r="F502" s="235">
        <v>41.924999999999997</v>
      </c>
      <c r="G502" s="33"/>
      <c r="H502" s="34"/>
    </row>
    <row r="503" spans="1:8" s="2" customFormat="1" ht="16.899999999999999" customHeight="1">
      <c r="A503" s="33"/>
      <c r="B503" s="34"/>
      <c r="C503" s="232" t="s">
        <v>1766</v>
      </c>
      <c r="D503" s="233" t="s">
        <v>1</v>
      </c>
      <c r="E503" s="234" t="s">
        <v>1</v>
      </c>
      <c r="F503" s="235">
        <v>16.77</v>
      </c>
      <c r="G503" s="33"/>
      <c r="H503" s="34"/>
    </row>
    <row r="504" spans="1:8" s="2" customFormat="1" ht="16.899999999999999" customHeight="1">
      <c r="A504" s="33"/>
      <c r="B504" s="34"/>
      <c r="C504" s="232" t="s">
        <v>141</v>
      </c>
      <c r="D504" s="233" t="s">
        <v>1</v>
      </c>
      <c r="E504" s="234" t="s">
        <v>1</v>
      </c>
      <c r="F504" s="235">
        <v>10.8</v>
      </c>
      <c r="G504" s="33"/>
      <c r="H504" s="34"/>
    </row>
    <row r="505" spans="1:8" s="2" customFormat="1" ht="16.899999999999999" customHeight="1">
      <c r="A505" s="33"/>
      <c r="B505" s="34"/>
      <c r="C505" s="236" t="s">
        <v>141</v>
      </c>
      <c r="D505" s="236" t="s">
        <v>145</v>
      </c>
      <c r="E505" s="18" t="s">
        <v>1</v>
      </c>
      <c r="F505" s="237">
        <v>10.8</v>
      </c>
      <c r="G505" s="33"/>
      <c r="H505" s="34"/>
    </row>
    <row r="506" spans="1:8" s="2" customFormat="1" ht="16.899999999999999" customHeight="1">
      <c r="A506" s="33"/>
      <c r="B506" s="34"/>
      <c r="C506" s="238" t="s">
        <v>1735</v>
      </c>
      <c r="D506" s="33"/>
      <c r="E506" s="33"/>
      <c r="F506" s="33"/>
      <c r="G506" s="33"/>
      <c r="H506" s="34"/>
    </row>
    <row r="507" spans="1:8" s="2" customFormat="1" ht="16.899999999999999" customHeight="1">
      <c r="A507" s="33"/>
      <c r="B507" s="34"/>
      <c r="C507" s="236" t="s">
        <v>373</v>
      </c>
      <c r="D507" s="236" t="s">
        <v>374</v>
      </c>
      <c r="E507" s="18" t="s">
        <v>262</v>
      </c>
      <c r="F507" s="237">
        <v>8.64</v>
      </c>
      <c r="G507" s="33"/>
      <c r="H507" s="34"/>
    </row>
    <row r="508" spans="1:8" s="2" customFormat="1" ht="22.5">
      <c r="A508" s="33"/>
      <c r="B508" s="34"/>
      <c r="C508" s="236" t="s">
        <v>399</v>
      </c>
      <c r="D508" s="236" t="s">
        <v>400</v>
      </c>
      <c r="E508" s="18" t="s">
        <v>262</v>
      </c>
      <c r="F508" s="237">
        <v>276.48</v>
      </c>
      <c r="G508" s="33"/>
      <c r="H508" s="34"/>
    </row>
    <row r="509" spans="1:8" s="2" customFormat="1" ht="16.899999999999999" customHeight="1">
      <c r="A509" s="33"/>
      <c r="B509" s="34"/>
      <c r="C509" s="236" t="s">
        <v>404</v>
      </c>
      <c r="D509" s="236" t="s">
        <v>405</v>
      </c>
      <c r="E509" s="18" t="s">
        <v>262</v>
      </c>
      <c r="F509" s="237">
        <v>2.16</v>
      </c>
      <c r="G509" s="33"/>
      <c r="H509" s="34"/>
    </row>
    <row r="510" spans="1:8" s="2" customFormat="1" ht="22.5">
      <c r="A510" s="33"/>
      <c r="B510" s="34"/>
      <c r="C510" s="236" t="s">
        <v>409</v>
      </c>
      <c r="D510" s="236" t="s">
        <v>410</v>
      </c>
      <c r="E510" s="18" t="s">
        <v>262</v>
      </c>
      <c r="F510" s="237">
        <v>69.12</v>
      </c>
      <c r="G510" s="33"/>
      <c r="H510" s="34"/>
    </row>
    <row r="511" spans="1:8" s="2" customFormat="1" ht="16.899999999999999" customHeight="1">
      <c r="A511" s="33"/>
      <c r="B511" s="34"/>
      <c r="C511" s="236" t="s">
        <v>414</v>
      </c>
      <c r="D511" s="236" t="s">
        <v>415</v>
      </c>
      <c r="E511" s="18" t="s">
        <v>262</v>
      </c>
      <c r="F511" s="237">
        <v>8.64</v>
      </c>
      <c r="G511" s="33"/>
      <c r="H511" s="34"/>
    </row>
    <row r="512" spans="1:8" s="2" customFormat="1" ht="16.899999999999999" customHeight="1">
      <c r="A512" s="33"/>
      <c r="B512" s="34"/>
      <c r="C512" s="236" t="s">
        <v>418</v>
      </c>
      <c r="D512" s="236" t="s">
        <v>419</v>
      </c>
      <c r="E512" s="18" t="s">
        <v>262</v>
      </c>
      <c r="F512" s="237">
        <v>2.16</v>
      </c>
      <c r="G512" s="33"/>
      <c r="H512" s="34"/>
    </row>
    <row r="513" spans="1:8" s="2" customFormat="1" ht="16.899999999999999" customHeight="1">
      <c r="A513" s="33"/>
      <c r="B513" s="34"/>
      <c r="C513" s="236" t="s">
        <v>422</v>
      </c>
      <c r="D513" s="236" t="s">
        <v>423</v>
      </c>
      <c r="E513" s="18" t="s">
        <v>294</v>
      </c>
      <c r="F513" s="237">
        <v>10.8</v>
      </c>
      <c r="G513" s="33"/>
      <c r="H513" s="34"/>
    </row>
    <row r="514" spans="1:8" s="2" customFormat="1" ht="16.899999999999999" customHeight="1">
      <c r="A514" s="33"/>
      <c r="B514" s="34"/>
      <c r="C514" s="236" t="s">
        <v>426</v>
      </c>
      <c r="D514" s="236" t="s">
        <v>427</v>
      </c>
      <c r="E514" s="18" t="s">
        <v>428</v>
      </c>
      <c r="F514" s="237">
        <v>19.440000000000001</v>
      </c>
      <c r="G514" s="33"/>
      <c r="H514" s="34"/>
    </row>
    <row r="515" spans="1:8" s="2" customFormat="1" ht="16.899999999999999" customHeight="1">
      <c r="A515" s="33"/>
      <c r="B515" s="34"/>
      <c r="C515" s="232" t="s">
        <v>143</v>
      </c>
      <c r="D515" s="233" t="s">
        <v>1</v>
      </c>
      <c r="E515" s="234" t="s">
        <v>1</v>
      </c>
      <c r="F515" s="235">
        <v>2.5</v>
      </c>
      <c r="G515" s="33"/>
      <c r="H515" s="34"/>
    </row>
    <row r="516" spans="1:8" s="2" customFormat="1" ht="16.899999999999999" customHeight="1">
      <c r="A516" s="33"/>
      <c r="B516" s="34"/>
      <c r="C516" s="236" t="s">
        <v>1</v>
      </c>
      <c r="D516" s="236" t="s">
        <v>195</v>
      </c>
      <c r="E516" s="18" t="s">
        <v>1</v>
      </c>
      <c r="F516" s="237">
        <v>0</v>
      </c>
      <c r="G516" s="33"/>
      <c r="H516" s="34"/>
    </row>
    <row r="517" spans="1:8" s="2" customFormat="1" ht="16.899999999999999" customHeight="1">
      <c r="A517" s="33"/>
      <c r="B517" s="34"/>
      <c r="C517" s="236" t="s">
        <v>1</v>
      </c>
      <c r="D517" s="236" t="s">
        <v>441</v>
      </c>
      <c r="E517" s="18" t="s">
        <v>1</v>
      </c>
      <c r="F517" s="237">
        <v>0</v>
      </c>
      <c r="G517" s="33"/>
      <c r="H517" s="34"/>
    </row>
    <row r="518" spans="1:8" s="2" customFormat="1" ht="16.899999999999999" customHeight="1">
      <c r="A518" s="33"/>
      <c r="B518" s="34"/>
      <c r="C518" s="236" t="s">
        <v>143</v>
      </c>
      <c r="D518" s="236" t="s">
        <v>442</v>
      </c>
      <c r="E518" s="18" t="s">
        <v>1</v>
      </c>
      <c r="F518" s="237">
        <v>2.5</v>
      </c>
      <c r="G518" s="33"/>
      <c r="H518" s="34"/>
    </row>
    <row r="519" spans="1:8" s="2" customFormat="1" ht="16.899999999999999" customHeight="1">
      <c r="A519" s="33"/>
      <c r="B519" s="34"/>
      <c r="C519" s="232" t="s">
        <v>145</v>
      </c>
      <c r="D519" s="233" t="s">
        <v>146</v>
      </c>
      <c r="E519" s="234" t="s">
        <v>1</v>
      </c>
      <c r="F519" s="235">
        <v>10.8</v>
      </c>
      <c r="G519" s="33"/>
      <c r="H519" s="34"/>
    </row>
    <row r="520" spans="1:8" s="2" customFormat="1" ht="16.899999999999999" customHeight="1">
      <c r="A520" s="33"/>
      <c r="B520" s="34"/>
      <c r="C520" s="236" t="s">
        <v>1</v>
      </c>
      <c r="D520" s="236" t="s">
        <v>235</v>
      </c>
      <c r="E520" s="18" t="s">
        <v>1</v>
      </c>
      <c r="F520" s="237">
        <v>0</v>
      </c>
      <c r="G520" s="33"/>
      <c r="H520" s="34"/>
    </row>
    <row r="521" spans="1:8" s="2" customFormat="1" ht="16.899999999999999" customHeight="1">
      <c r="A521" s="33"/>
      <c r="B521" s="34"/>
      <c r="C521" s="236" t="s">
        <v>1</v>
      </c>
      <c r="D521" s="236" t="s">
        <v>376</v>
      </c>
      <c r="E521" s="18" t="s">
        <v>1</v>
      </c>
      <c r="F521" s="237">
        <v>0</v>
      </c>
      <c r="G521" s="33"/>
      <c r="H521" s="34"/>
    </row>
    <row r="522" spans="1:8" s="2" customFormat="1" ht="16.899999999999999" customHeight="1">
      <c r="A522" s="33"/>
      <c r="B522" s="34"/>
      <c r="C522" s="236" t="s">
        <v>1</v>
      </c>
      <c r="D522" s="236" t="s">
        <v>377</v>
      </c>
      <c r="E522" s="18" t="s">
        <v>1</v>
      </c>
      <c r="F522" s="237">
        <v>0</v>
      </c>
      <c r="G522" s="33"/>
      <c r="H522" s="34"/>
    </row>
    <row r="523" spans="1:8" s="2" customFormat="1" ht="16.899999999999999" customHeight="1">
      <c r="A523" s="33"/>
      <c r="B523" s="34"/>
      <c r="C523" s="236" t="s">
        <v>1</v>
      </c>
      <c r="D523" s="236" t="s">
        <v>1444</v>
      </c>
      <c r="E523" s="18" t="s">
        <v>1</v>
      </c>
      <c r="F523" s="237">
        <v>2.16</v>
      </c>
      <c r="G523" s="33"/>
      <c r="H523" s="34"/>
    </row>
    <row r="524" spans="1:8" s="2" customFormat="1" ht="16.899999999999999" customHeight="1">
      <c r="A524" s="33"/>
      <c r="B524" s="34"/>
      <c r="C524" s="236" t="s">
        <v>1</v>
      </c>
      <c r="D524" s="236" t="s">
        <v>382</v>
      </c>
      <c r="E524" s="18" t="s">
        <v>1</v>
      </c>
      <c r="F524" s="237">
        <v>0</v>
      </c>
      <c r="G524" s="33"/>
      <c r="H524" s="34"/>
    </row>
    <row r="525" spans="1:8" s="2" customFormat="1" ht="16.899999999999999" customHeight="1">
      <c r="A525" s="33"/>
      <c r="B525" s="34"/>
      <c r="C525" s="236" t="s">
        <v>1</v>
      </c>
      <c r="D525" s="236" t="s">
        <v>1445</v>
      </c>
      <c r="E525" s="18" t="s">
        <v>1</v>
      </c>
      <c r="F525" s="237">
        <v>8.64</v>
      </c>
      <c r="G525" s="33"/>
      <c r="H525" s="34"/>
    </row>
    <row r="526" spans="1:8" s="2" customFormat="1" ht="16.899999999999999" customHeight="1">
      <c r="A526" s="33"/>
      <c r="B526" s="34"/>
      <c r="C526" s="236" t="s">
        <v>145</v>
      </c>
      <c r="D526" s="236" t="s">
        <v>146</v>
      </c>
      <c r="E526" s="18" t="s">
        <v>1</v>
      </c>
      <c r="F526" s="237">
        <v>10.8</v>
      </c>
      <c r="G526" s="33"/>
      <c r="H526" s="34"/>
    </row>
    <row r="527" spans="1:8" s="2" customFormat="1" ht="16.899999999999999" customHeight="1">
      <c r="A527" s="33"/>
      <c r="B527" s="34"/>
      <c r="C527" s="238" t="s">
        <v>1735</v>
      </c>
      <c r="D527" s="33"/>
      <c r="E527" s="33"/>
      <c r="F527" s="33"/>
      <c r="G527" s="33"/>
      <c r="H527" s="34"/>
    </row>
    <row r="528" spans="1:8" s="2" customFormat="1" ht="16.899999999999999" customHeight="1">
      <c r="A528" s="33"/>
      <c r="B528" s="34"/>
      <c r="C528" s="236" t="s">
        <v>373</v>
      </c>
      <c r="D528" s="236" t="s">
        <v>374</v>
      </c>
      <c r="E528" s="18" t="s">
        <v>262</v>
      </c>
      <c r="F528" s="237">
        <v>8.64</v>
      </c>
      <c r="G528" s="33"/>
      <c r="H528" s="34"/>
    </row>
    <row r="529" spans="1:8" s="2" customFormat="1" ht="16.899999999999999" customHeight="1">
      <c r="A529" s="33"/>
      <c r="B529" s="34"/>
      <c r="C529" s="236" t="s">
        <v>432</v>
      </c>
      <c r="D529" s="236" t="s">
        <v>433</v>
      </c>
      <c r="E529" s="18" t="s">
        <v>294</v>
      </c>
      <c r="F529" s="237">
        <v>28.847000000000001</v>
      </c>
      <c r="G529" s="33"/>
      <c r="H529" s="34"/>
    </row>
    <row r="530" spans="1:8" s="2" customFormat="1" ht="16.899999999999999" customHeight="1">
      <c r="A530" s="33"/>
      <c r="B530" s="34"/>
      <c r="C530" s="232" t="s">
        <v>1369</v>
      </c>
      <c r="D530" s="233" t="s">
        <v>146</v>
      </c>
      <c r="E530" s="234" t="s">
        <v>1</v>
      </c>
      <c r="F530" s="235">
        <v>0</v>
      </c>
      <c r="G530" s="33"/>
      <c r="H530" s="34"/>
    </row>
    <row r="531" spans="1:8" s="2" customFormat="1" ht="16.899999999999999" customHeight="1">
      <c r="A531" s="33"/>
      <c r="B531" s="34"/>
      <c r="C531" s="232" t="s">
        <v>1767</v>
      </c>
      <c r="D531" s="233" t="s">
        <v>146</v>
      </c>
      <c r="E531" s="234" t="s">
        <v>1</v>
      </c>
      <c r="F531" s="235">
        <v>280.98</v>
      </c>
      <c r="G531" s="33"/>
      <c r="H531" s="34"/>
    </row>
    <row r="532" spans="1:8" s="2" customFormat="1" ht="16.899999999999999" customHeight="1">
      <c r="A532" s="33"/>
      <c r="B532" s="34"/>
      <c r="C532" s="232" t="s">
        <v>148</v>
      </c>
      <c r="D532" s="233" t="s">
        <v>1</v>
      </c>
      <c r="E532" s="234" t="s">
        <v>1</v>
      </c>
      <c r="F532" s="235">
        <v>1.3740000000000001</v>
      </c>
      <c r="G532" s="33"/>
      <c r="H532" s="34"/>
    </row>
    <row r="533" spans="1:8" s="2" customFormat="1" ht="16.899999999999999" customHeight="1">
      <c r="A533" s="33"/>
      <c r="B533" s="34"/>
      <c r="C533" s="232" t="s">
        <v>1768</v>
      </c>
      <c r="D533" s="233" t="s">
        <v>1</v>
      </c>
      <c r="E533" s="234" t="s">
        <v>1</v>
      </c>
      <c r="F533" s="235">
        <v>58.3</v>
      </c>
      <c r="G533" s="33"/>
      <c r="H533" s="34"/>
    </row>
    <row r="534" spans="1:8" s="2" customFormat="1" ht="16.899999999999999" customHeight="1">
      <c r="A534" s="33"/>
      <c r="B534" s="34"/>
      <c r="C534" s="232" t="s">
        <v>150</v>
      </c>
      <c r="D534" s="233" t="s">
        <v>1</v>
      </c>
      <c r="E534" s="234" t="s">
        <v>1</v>
      </c>
      <c r="F534" s="235">
        <v>39.646999999999998</v>
      </c>
      <c r="G534" s="33"/>
      <c r="H534" s="34"/>
    </row>
    <row r="535" spans="1:8" s="2" customFormat="1" ht="16.899999999999999" customHeight="1">
      <c r="A535" s="33"/>
      <c r="B535" s="34"/>
      <c r="C535" s="236" t="s">
        <v>1</v>
      </c>
      <c r="D535" s="236" t="s">
        <v>235</v>
      </c>
      <c r="E535" s="18" t="s">
        <v>1</v>
      </c>
      <c r="F535" s="237">
        <v>0</v>
      </c>
      <c r="G535" s="33"/>
      <c r="H535" s="34"/>
    </row>
    <row r="536" spans="1:8" s="2" customFormat="1" ht="16.899999999999999" customHeight="1">
      <c r="A536" s="33"/>
      <c r="B536" s="34"/>
      <c r="C536" s="236" t="s">
        <v>1</v>
      </c>
      <c r="D536" s="236" t="s">
        <v>270</v>
      </c>
      <c r="E536" s="18" t="s">
        <v>1</v>
      </c>
      <c r="F536" s="237">
        <v>0</v>
      </c>
      <c r="G536" s="33"/>
      <c r="H536" s="34"/>
    </row>
    <row r="537" spans="1:8" s="2" customFormat="1" ht="16.899999999999999" customHeight="1">
      <c r="A537" s="33"/>
      <c r="B537" s="34"/>
      <c r="C537" s="236" t="s">
        <v>1</v>
      </c>
      <c r="D537" s="236" t="s">
        <v>1437</v>
      </c>
      <c r="E537" s="18" t="s">
        <v>1</v>
      </c>
      <c r="F537" s="237">
        <v>34.299999999999997</v>
      </c>
      <c r="G537" s="33"/>
      <c r="H537" s="34"/>
    </row>
    <row r="538" spans="1:8" s="2" customFormat="1" ht="16.899999999999999" customHeight="1">
      <c r="A538" s="33"/>
      <c r="B538" s="34"/>
      <c r="C538" s="236" t="s">
        <v>1</v>
      </c>
      <c r="D538" s="236" t="s">
        <v>281</v>
      </c>
      <c r="E538" s="18" t="s">
        <v>1</v>
      </c>
      <c r="F538" s="237">
        <v>6.8</v>
      </c>
      <c r="G538" s="33"/>
      <c r="H538" s="34"/>
    </row>
    <row r="539" spans="1:8" s="2" customFormat="1" ht="16.899999999999999" customHeight="1">
      <c r="A539" s="33"/>
      <c r="B539" s="34"/>
      <c r="C539" s="236" t="s">
        <v>1</v>
      </c>
      <c r="D539" s="236" t="s">
        <v>1438</v>
      </c>
      <c r="E539" s="18" t="s">
        <v>1</v>
      </c>
      <c r="F539" s="237">
        <v>8.5500000000000007</v>
      </c>
      <c r="G539" s="33"/>
      <c r="H539" s="34"/>
    </row>
    <row r="540" spans="1:8" s="2" customFormat="1" ht="16.899999999999999" customHeight="1">
      <c r="A540" s="33"/>
      <c r="B540" s="34"/>
      <c r="C540" s="236" t="s">
        <v>1</v>
      </c>
      <c r="D540" s="236" t="s">
        <v>1439</v>
      </c>
      <c r="E540" s="18" t="s">
        <v>1</v>
      </c>
      <c r="F540" s="237">
        <v>-1.04</v>
      </c>
      <c r="G540" s="33"/>
      <c r="H540" s="34"/>
    </row>
    <row r="541" spans="1:8" s="2" customFormat="1" ht="16.899999999999999" customHeight="1">
      <c r="A541" s="33"/>
      <c r="B541" s="34"/>
      <c r="C541" s="236" t="s">
        <v>1</v>
      </c>
      <c r="D541" s="236" t="s">
        <v>1440</v>
      </c>
      <c r="E541" s="18" t="s">
        <v>1</v>
      </c>
      <c r="F541" s="237">
        <v>-5.8</v>
      </c>
      <c r="G541" s="33"/>
      <c r="H541" s="34"/>
    </row>
    <row r="542" spans="1:8" s="2" customFormat="1" ht="16.899999999999999" customHeight="1">
      <c r="A542" s="33"/>
      <c r="B542" s="34"/>
      <c r="C542" s="236" t="s">
        <v>1</v>
      </c>
      <c r="D542" s="236" t="s">
        <v>1441</v>
      </c>
      <c r="E542" s="18" t="s">
        <v>1</v>
      </c>
      <c r="F542" s="237">
        <v>-3.1629999999999998</v>
      </c>
      <c r="G542" s="33"/>
      <c r="H542" s="34"/>
    </row>
    <row r="543" spans="1:8" s="2" customFormat="1" ht="16.899999999999999" customHeight="1">
      <c r="A543" s="33"/>
      <c r="B543" s="34"/>
      <c r="C543" s="236" t="s">
        <v>150</v>
      </c>
      <c r="D543" s="236" t="s">
        <v>146</v>
      </c>
      <c r="E543" s="18" t="s">
        <v>1</v>
      </c>
      <c r="F543" s="237">
        <v>39.646999999999998</v>
      </c>
      <c r="G543" s="33"/>
      <c r="H543" s="34"/>
    </row>
    <row r="544" spans="1:8" s="2" customFormat="1" ht="16.899999999999999" customHeight="1">
      <c r="A544" s="33"/>
      <c r="B544" s="34"/>
      <c r="C544" s="238" t="s">
        <v>1735</v>
      </c>
      <c r="D544" s="33"/>
      <c r="E544" s="33"/>
      <c r="F544" s="33"/>
      <c r="G544" s="33"/>
      <c r="H544" s="34"/>
    </row>
    <row r="545" spans="1:8" s="2" customFormat="1" ht="16.899999999999999" customHeight="1">
      <c r="A545" s="33"/>
      <c r="B545" s="34"/>
      <c r="C545" s="236" t="s">
        <v>267</v>
      </c>
      <c r="D545" s="236" t="s">
        <v>268</v>
      </c>
      <c r="E545" s="18" t="s">
        <v>262</v>
      </c>
      <c r="F545" s="237">
        <v>19.824000000000002</v>
      </c>
      <c r="G545" s="33"/>
      <c r="H545" s="34"/>
    </row>
    <row r="546" spans="1:8" s="2" customFormat="1" ht="16.899999999999999" customHeight="1">
      <c r="A546" s="33"/>
      <c r="B546" s="34"/>
      <c r="C546" s="236" t="s">
        <v>292</v>
      </c>
      <c r="D546" s="236" t="s">
        <v>293</v>
      </c>
      <c r="E546" s="18" t="s">
        <v>294</v>
      </c>
      <c r="F546" s="237">
        <v>19.824000000000002</v>
      </c>
      <c r="G546" s="33"/>
      <c r="H546" s="34"/>
    </row>
    <row r="547" spans="1:8" s="2" customFormat="1" ht="16.899999999999999" customHeight="1">
      <c r="A547" s="33"/>
      <c r="B547" s="34"/>
      <c r="C547" s="236" t="s">
        <v>297</v>
      </c>
      <c r="D547" s="236" t="s">
        <v>298</v>
      </c>
      <c r="E547" s="18" t="s">
        <v>262</v>
      </c>
      <c r="F547" s="237">
        <v>11.894</v>
      </c>
      <c r="G547" s="33"/>
      <c r="H547" s="34"/>
    </row>
    <row r="548" spans="1:8" s="2" customFormat="1" ht="16.899999999999999" customHeight="1">
      <c r="A548" s="33"/>
      <c r="B548" s="34"/>
      <c r="C548" s="236" t="s">
        <v>301</v>
      </c>
      <c r="D548" s="236" t="s">
        <v>302</v>
      </c>
      <c r="E548" s="18" t="s">
        <v>262</v>
      </c>
      <c r="F548" s="237">
        <v>11.894</v>
      </c>
      <c r="G548" s="33"/>
      <c r="H548" s="34"/>
    </row>
    <row r="549" spans="1:8" s="2" customFormat="1" ht="16.899999999999999" customHeight="1">
      <c r="A549" s="33"/>
      <c r="B549" s="34"/>
      <c r="C549" s="236" t="s">
        <v>305</v>
      </c>
      <c r="D549" s="236" t="s">
        <v>306</v>
      </c>
      <c r="E549" s="18" t="s">
        <v>262</v>
      </c>
      <c r="F549" s="237">
        <v>7.9290000000000003</v>
      </c>
      <c r="G549" s="33"/>
      <c r="H549" s="34"/>
    </row>
    <row r="550" spans="1:8" s="2" customFormat="1" ht="16.899999999999999" customHeight="1">
      <c r="A550" s="33"/>
      <c r="B550" s="34"/>
      <c r="C550" s="236" t="s">
        <v>310</v>
      </c>
      <c r="D550" s="236" t="s">
        <v>311</v>
      </c>
      <c r="E550" s="18" t="s">
        <v>262</v>
      </c>
      <c r="F550" s="237">
        <v>3.9649999999999999</v>
      </c>
      <c r="G550" s="33"/>
      <c r="H550" s="34"/>
    </row>
    <row r="551" spans="1:8" s="2" customFormat="1" ht="16.899999999999999" customHeight="1">
      <c r="A551" s="33"/>
      <c r="B551" s="34"/>
      <c r="C551" s="236" t="s">
        <v>353</v>
      </c>
      <c r="D551" s="236" t="s">
        <v>354</v>
      </c>
      <c r="E551" s="18" t="s">
        <v>294</v>
      </c>
      <c r="F551" s="237">
        <v>15.859</v>
      </c>
      <c r="G551" s="33"/>
      <c r="H551" s="34"/>
    </row>
    <row r="552" spans="1:8" s="2" customFormat="1" ht="16.899999999999999" customHeight="1">
      <c r="A552" s="33"/>
      <c r="B552" s="34"/>
      <c r="C552" s="236" t="s">
        <v>363</v>
      </c>
      <c r="D552" s="236" t="s">
        <v>364</v>
      </c>
      <c r="E552" s="18" t="s">
        <v>262</v>
      </c>
      <c r="F552" s="237">
        <v>3.9649999999999999</v>
      </c>
      <c r="G552" s="33"/>
      <c r="H552" s="34"/>
    </row>
    <row r="553" spans="1:8" s="2" customFormat="1" ht="16.899999999999999" customHeight="1">
      <c r="A553" s="33"/>
      <c r="B553" s="34"/>
      <c r="C553" s="236" t="s">
        <v>432</v>
      </c>
      <c r="D553" s="236" t="s">
        <v>433</v>
      </c>
      <c r="E553" s="18" t="s">
        <v>294</v>
      </c>
      <c r="F553" s="237">
        <v>28.847000000000001</v>
      </c>
      <c r="G553" s="33"/>
      <c r="H553" s="34"/>
    </row>
    <row r="554" spans="1:8" s="2" customFormat="1" ht="16.899999999999999" customHeight="1">
      <c r="A554" s="33"/>
      <c r="B554" s="34"/>
      <c r="C554" s="232" t="s">
        <v>1769</v>
      </c>
      <c r="D554" s="233" t="s">
        <v>1</v>
      </c>
      <c r="E554" s="234" t="s">
        <v>1</v>
      </c>
      <c r="F554" s="235">
        <v>606.83600000000001</v>
      </c>
      <c r="G554" s="33"/>
      <c r="H554" s="34"/>
    </row>
    <row r="555" spans="1:8" s="2" customFormat="1" ht="16.899999999999999" customHeight="1">
      <c r="A555" s="33"/>
      <c r="B555" s="34"/>
      <c r="C555" s="232" t="s">
        <v>1770</v>
      </c>
      <c r="D555" s="233" t="s">
        <v>1</v>
      </c>
      <c r="E555" s="234" t="s">
        <v>1</v>
      </c>
      <c r="F555" s="235">
        <v>133.5</v>
      </c>
      <c r="G555" s="33"/>
      <c r="H555" s="34"/>
    </row>
    <row r="556" spans="1:8" s="2" customFormat="1" ht="16.899999999999999" customHeight="1">
      <c r="A556" s="33"/>
      <c r="B556" s="34"/>
      <c r="C556" s="232" t="s">
        <v>1771</v>
      </c>
      <c r="D556" s="233" t="s">
        <v>1</v>
      </c>
      <c r="E556" s="234" t="s">
        <v>1</v>
      </c>
      <c r="F556" s="235">
        <v>95.274000000000001</v>
      </c>
      <c r="G556" s="33"/>
      <c r="H556" s="34"/>
    </row>
    <row r="557" spans="1:8" s="2" customFormat="1" ht="26.45" customHeight="1">
      <c r="A557" s="33"/>
      <c r="B557" s="34"/>
      <c r="C557" s="231" t="s">
        <v>1779</v>
      </c>
      <c r="D557" s="231" t="s">
        <v>91</v>
      </c>
      <c r="E557" s="33"/>
      <c r="F557" s="33"/>
      <c r="G557" s="33"/>
      <c r="H557" s="34"/>
    </row>
    <row r="558" spans="1:8" s="2" customFormat="1" ht="16.899999999999999" customHeight="1">
      <c r="A558" s="33"/>
      <c r="B558" s="34"/>
      <c r="C558" s="232" t="s">
        <v>1734</v>
      </c>
      <c r="D558" s="233" t="s">
        <v>1</v>
      </c>
      <c r="E558" s="234" t="s">
        <v>1</v>
      </c>
      <c r="F558" s="235">
        <v>6.75</v>
      </c>
      <c r="G558" s="33"/>
      <c r="H558" s="34"/>
    </row>
    <row r="559" spans="1:8" s="2" customFormat="1" ht="16.899999999999999" customHeight="1">
      <c r="A559" s="33"/>
      <c r="B559" s="34"/>
      <c r="C559" s="232" t="s">
        <v>100</v>
      </c>
      <c r="D559" s="233" t="s">
        <v>101</v>
      </c>
      <c r="E559" s="234" t="s">
        <v>1</v>
      </c>
      <c r="F559" s="235">
        <v>0.24</v>
      </c>
      <c r="G559" s="33"/>
      <c r="H559" s="34"/>
    </row>
    <row r="560" spans="1:8" s="2" customFormat="1" ht="16.899999999999999" customHeight="1">
      <c r="A560" s="33"/>
      <c r="B560" s="34"/>
      <c r="C560" s="236" t="s">
        <v>1</v>
      </c>
      <c r="D560" s="236" t="s">
        <v>387</v>
      </c>
      <c r="E560" s="18" t="s">
        <v>1</v>
      </c>
      <c r="F560" s="237">
        <v>0</v>
      </c>
      <c r="G560" s="33"/>
      <c r="H560" s="34"/>
    </row>
    <row r="561" spans="1:8" s="2" customFormat="1" ht="16.899999999999999" customHeight="1">
      <c r="A561" s="33"/>
      <c r="B561" s="34"/>
      <c r="C561" s="236" t="s">
        <v>1</v>
      </c>
      <c r="D561" s="236" t="s">
        <v>1488</v>
      </c>
      <c r="E561" s="18" t="s">
        <v>1</v>
      </c>
      <c r="F561" s="237">
        <v>0.24</v>
      </c>
      <c r="G561" s="33"/>
      <c r="H561" s="34"/>
    </row>
    <row r="562" spans="1:8" s="2" customFormat="1" ht="16.899999999999999" customHeight="1">
      <c r="A562" s="33"/>
      <c r="B562" s="34"/>
      <c r="C562" s="236" t="s">
        <v>100</v>
      </c>
      <c r="D562" s="236" t="s">
        <v>101</v>
      </c>
      <c r="E562" s="18" t="s">
        <v>1</v>
      </c>
      <c r="F562" s="237">
        <v>0.24</v>
      </c>
      <c r="G562" s="33"/>
      <c r="H562" s="34"/>
    </row>
    <row r="563" spans="1:8" s="2" customFormat="1" ht="16.899999999999999" customHeight="1">
      <c r="A563" s="33"/>
      <c r="B563" s="34"/>
      <c r="C563" s="238" t="s">
        <v>1735</v>
      </c>
      <c r="D563" s="33"/>
      <c r="E563" s="33"/>
      <c r="F563" s="33"/>
      <c r="G563" s="33"/>
      <c r="H563" s="34"/>
    </row>
    <row r="564" spans="1:8" s="2" customFormat="1" ht="16.899999999999999" customHeight="1">
      <c r="A564" s="33"/>
      <c r="B564" s="34"/>
      <c r="C564" s="236" t="s">
        <v>373</v>
      </c>
      <c r="D564" s="236" t="s">
        <v>374</v>
      </c>
      <c r="E564" s="18" t="s">
        <v>262</v>
      </c>
      <c r="F564" s="237">
        <v>5.2939999999999996</v>
      </c>
      <c r="G564" s="33"/>
      <c r="H564" s="34"/>
    </row>
    <row r="565" spans="1:8" s="2" customFormat="1" ht="16.899999999999999" customHeight="1">
      <c r="A565" s="33"/>
      <c r="B565" s="34"/>
      <c r="C565" s="236" t="s">
        <v>539</v>
      </c>
      <c r="D565" s="236" t="s">
        <v>540</v>
      </c>
      <c r="E565" s="18" t="s">
        <v>294</v>
      </c>
      <c r="F565" s="237">
        <v>0.24</v>
      </c>
      <c r="G565" s="33"/>
      <c r="H565" s="34"/>
    </row>
    <row r="566" spans="1:8" s="2" customFormat="1" ht="16.899999999999999" customHeight="1">
      <c r="A566" s="33"/>
      <c r="B566" s="34"/>
      <c r="C566" s="232" t="s">
        <v>1736</v>
      </c>
      <c r="D566" s="233" t="s">
        <v>101</v>
      </c>
      <c r="E566" s="234" t="s">
        <v>1</v>
      </c>
      <c r="F566" s="235">
        <v>0.06</v>
      </c>
      <c r="G566" s="33"/>
      <c r="H566" s="34"/>
    </row>
    <row r="567" spans="1:8" s="2" customFormat="1" ht="16.899999999999999" customHeight="1">
      <c r="A567" s="33"/>
      <c r="B567" s="34"/>
      <c r="C567" s="232" t="s">
        <v>1737</v>
      </c>
      <c r="D567" s="233" t="s">
        <v>1738</v>
      </c>
      <c r="E567" s="234" t="s">
        <v>1</v>
      </c>
      <c r="F567" s="235">
        <v>184</v>
      </c>
      <c r="G567" s="33"/>
      <c r="H567" s="34"/>
    </row>
    <row r="568" spans="1:8" s="2" customFormat="1" ht="16.899999999999999" customHeight="1">
      <c r="A568" s="33"/>
      <c r="B568" s="34"/>
      <c r="C568" s="232" t="s">
        <v>1739</v>
      </c>
      <c r="D568" s="233" t="s">
        <v>1</v>
      </c>
      <c r="E568" s="234" t="s">
        <v>1</v>
      </c>
      <c r="F568" s="235">
        <v>1.8440000000000001</v>
      </c>
      <c r="G568" s="33"/>
      <c r="H568" s="34"/>
    </row>
    <row r="569" spans="1:8" s="2" customFormat="1" ht="16.899999999999999" customHeight="1">
      <c r="A569" s="33"/>
      <c r="B569" s="34"/>
      <c r="C569" s="232" t="s">
        <v>103</v>
      </c>
      <c r="D569" s="233" t="s">
        <v>1</v>
      </c>
      <c r="E569" s="234" t="s">
        <v>1</v>
      </c>
      <c r="F569" s="235">
        <v>0.5</v>
      </c>
      <c r="G569" s="33"/>
      <c r="H569" s="34"/>
    </row>
    <row r="570" spans="1:8" s="2" customFormat="1" ht="16.899999999999999" customHeight="1">
      <c r="A570" s="33"/>
      <c r="B570" s="34"/>
      <c r="C570" s="236" t="s">
        <v>1</v>
      </c>
      <c r="D570" s="236" t="s">
        <v>1450</v>
      </c>
      <c r="E570" s="18" t="s">
        <v>1</v>
      </c>
      <c r="F570" s="237">
        <v>0</v>
      </c>
      <c r="G570" s="33"/>
      <c r="H570" s="34"/>
    </row>
    <row r="571" spans="1:8" s="2" customFormat="1" ht="16.899999999999999" customHeight="1">
      <c r="A571" s="33"/>
      <c r="B571" s="34"/>
      <c r="C571" s="236" t="s">
        <v>1</v>
      </c>
      <c r="D571" s="236" t="s">
        <v>1298</v>
      </c>
      <c r="E571" s="18" t="s">
        <v>1</v>
      </c>
      <c r="F571" s="237">
        <v>0</v>
      </c>
      <c r="G571" s="33"/>
      <c r="H571" s="34"/>
    </row>
    <row r="572" spans="1:8" s="2" customFormat="1" ht="16.899999999999999" customHeight="1">
      <c r="A572" s="33"/>
      <c r="B572" s="34"/>
      <c r="C572" s="236" t="s">
        <v>1</v>
      </c>
      <c r="D572" s="236" t="s">
        <v>1513</v>
      </c>
      <c r="E572" s="18" t="s">
        <v>1</v>
      </c>
      <c r="F572" s="237">
        <v>0.5</v>
      </c>
      <c r="G572" s="33"/>
      <c r="H572" s="34"/>
    </row>
    <row r="573" spans="1:8" s="2" customFormat="1" ht="16.899999999999999" customHeight="1">
      <c r="A573" s="33"/>
      <c r="B573" s="34"/>
      <c r="C573" s="236" t="s">
        <v>103</v>
      </c>
      <c r="D573" s="236" t="s">
        <v>146</v>
      </c>
      <c r="E573" s="18" t="s">
        <v>1</v>
      </c>
      <c r="F573" s="237">
        <v>0.5</v>
      </c>
      <c r="G573" s="33"/>
      <c r="H573" s="34"/>
    </row>
    <row r="574" spans="1:8" s="2" customFormat="1" ht="16.899999999999999" customHeight="1">
      <c r="A574" s="33"/>
      <c r="B574" s="34"/>
      <c r="C574" s="238" t="s">
        <v>1735</v>
      </c>
      <c r="D574" s="33"/>
      <c r="E574" s="33"/>
      <c r="F574" s="33"/>
      <c r="G574" s="33"/>
      <c r="H574" s="34"/>
    </row>
    <row r="575" spans="1:8" s="2" customFormat="1" ht="16.899999999999999" customHeight="1">
      <c r="A575" s="33"/>
      <c r="B575" s="34"/>
      <c r="C575" s="236" t="s">
        <v>1295</v>
      </c>
      <c r="D575" s="236" t="s">
        <v>1296</v>
      </c>
      <c r="E575" s="18" t="s">
        <v>190</v>
      </c>
      <c r="F575" s="237">
        <v>0.5</v>
      </c>
      <c r="G575" s="33"/>
      <c r="H575" s="34"/>
    </row>
    <row r="576" spans="1:8" s="2" customFormat="1" ht="16.899999999999999" customHeight="1">
      <c r="A576" s="33"/>
      <c r="B576" s="34"/>
      <c r="C576" s="236" t="s">
        <v>1301</v>
      </c>
      <c r="D576" s="236" t="s">
        <v>1302</v>
      </c>
      <c r="E576" s="18" t="s">
        <v>190</v>
      </c>
      <c r="F576" s="237">
        <v>0.57499999999999996</v>
      </c>
      <c r="G576" s="33"/>
      <c r="H576" s="34"/>
    </row>
    <row r="577" spans="1:8" s="2" customFormat="1" ht="16.899999999999999" customHeight="1">
      <c r="A577" s="33"/>
      <c r="B577" s="34"/>
      <c r="C577" s="232" t="s">
        <v>1742</v>
      </c>
      <c r="D577" s="233" t="s">
        <v>1</v>
      </c>
      <c r="E577" s="234" t="s">
        <v>1</v>
      </c>
      <c r="F577" s="235">
        <v>7.2</v>
      </c>
      <c r="G577" s="33"/>
      <c r="H577" s="34"/>
    </row>
    <row r="578" spans="1:8" s="2" customFormat="1" ht="16.899999999999999" customHeight="1">
      <c r="A578" s="33"/>
      <c r="B578" s="34"/>
      <c r="C578" s="232" t="s">
        <v>1743</v>
      </c>
      <c r="D578" s="233" t="s">
        <v>1</v>
      </c>
      <c r="E578" s="234" t="s">
        <v>1</v>
      </c>
      <c r="F578" s="235">
        <v>50</v>
      </c>
      <c r="G578" s="33"/>
      <c r="H578" s="34"/>
    </row>
    <row r="579" spans="1:8" s="2" customFormat="1" ht="16.899999999999999" customHeight="1">
      <c r="A579" s="33"/>
      <c r="B579" s="34"/>
      <c r="C579" s="232" t="s">
        <v>1744</v>
      </c>
      <c r="D579" s="233" t="s">
        <v>1</v>
      </c>
      <c r="E579" s="234" t="s">
        <v>1</v>
      </c>
      <c r="F579" s="235">
        <v>127</v>
      </c>
      <c r="G579" s="33"/>
      <c r="H579" s="34"/>
    </row>
    <row r="580" spans="1:8" s="2" customFormat="1" ht="16.899999999999999" customHeight="1">
      <c r="A580" s="33"/>
      <c r="B580" s="34"/>
      <c r="C580" s="232" t="s">
        <v>1745</v>
      </c>
      <c r="D580" s="233" t="s">
        <v>1</v>
      </c>
      <c r="E580" s="234" t="s">
        <v>1</v>
      </c>
      <c r="F580" s="235">
        <v>7</v>
      </c>
      <c r="G580" s="33"/>
      <c r="H580" s="34"/>
    </row>
    <row r="581" spans="1:8" s="2" customFormat="1" ht="16.899999999999999" customHeight="1">
      <c r="A581" s="33"/>
      <c r="B581" s="34"/>
      <c r="C581" s="232" t="s">
        <v>106</v>
      </c>
      <c r="D581" s="233" t="s">
        <v>101</v>
      </c>
      <c r="E581" s="234" t="s">
        <v>1</v>
      </c>
      <c r="F581" s="235">
        <v>2.4</v>
      </c>
      <c r="G581" s="33"/>
      <c r="H581" s="34"/>
    </row>
    <row r="582" spans="1:8" s="2" customFormat="1" ht="16.899999999999999" customHeight="1">
      <c r="A582" s="33"/>
      <c r="B582" s="34"/>
      <c r="C582" s="236" t="s">
        <v>1</v>
      </c>
      <c r="D582" s="236" t="s">
        <v>235</v>
      </c>
      <c r="E582" s="18" t="s">
        <v>1</v>
      </c>
      <c r="F582" s="237">
        <v>0</v>
      </c>
      <c r="G582" s="33"/>
      <c r="H582" s="34"/>
    </row>
    <row r="583" spans="1:8" s="2" customFormat="1" ht="16.899999999999999" customHeight="1">
      <c r="A583" s="33"/>
      <c r="B583" s="34"/>
      <c r="C583" s="236" t="s">
        <v>1</v>
      </c>
      <c r="D583" s="236" t="s">
        <v>376</v>
      </c>
      <c r="E583" s="18" t="s">
        <v>1</v>
      </c>
      <c r="F583" s="237">
        <v>0</v>
      </c>
      <c r="G583" s="33"/>
      <c r="H583" s="34"/>
    </row>
    <row r="584" spans="1:8" s="2" customFormat="1" ht="16.899999999999999" customHeight="1">
      <c r="A584" s="33"/>
      <c r="B584" s="34"/>
      <c r="C584" s="236" t="s">
        <v>1</v>
      </c>
      <c r="D584" s="236" t="s">
        <v>377</v>
      </c>
      <c r="E584" s="18" t="s">
        <v>1</v>
      </c>
      <c r="F584" s="237">
        <v>0</v>
      </c>
      <c r="G584" s="33"/>
      <c r="H584" s="34"/>
    </row>
    <row r="585" spans="1:8" s="2" customFormat="1" ht="16.899999999999999" customHeight="1">
      <c r="A585" s="33"/>
      <c r="B585" s="34"/>
      <c r="C585" s="236" t="s">
        <v>1</v>
      </c>
      <c r="D585" s="236" t="s">
        <v>1486</v>
      </c>
      <c r="E585" s="18" t="s">
        <v>1</v>
      </c>
      <c r="F585" s="237">
        <v>2.4</v>
      </c>
      <c r="G585" s="33"/>
      <c r="H585" s="34"/>
    </row>
    <row r="586" spans="1:8" s="2" customFormat="1" ht="16.899999999999999" customHeight="1">
      <c r="A586" s="33"/>
      <c r="B586" s="34"/>
      <c r="C586" s="236" t="s">
        <v>106</v>
      </c>
      <c r="D586" s="236" t="s">
        <v>101</v>
      </c>
      <c r="E586" s="18" t="s">
        <v>1</v>
      </c>
      <c r="F586" s="237">
        <v>2.4</v>
      </c>
      <c r="G586" s="33"/>
      <c r="H586" s="34"/>
    </row>
    <row r="587" spans="1:8" s="2" customFormat="1" ht="16.899999999999999" customHeight="1">
      <c r="A587" s="33"/>
      <c r="B587" s="34"/>
      <c r="C587" s="238" t="s">
        <v>1735</v>
      </c>
      <c r="D587" s="33"/>
      <c r="E587" s="33"/>
      <c r="F587" s="33"/>
      <c r="G587" s="33"/>
      <c r="H587" s="34"/>
    </row>
    <row r="588" spans="1:8" s="2" customFormat="1" ht="16.899999999999999" customHeight="1">
      <c r="A588" s="33"/>
      <c r="B588" s="34"/>
      <c r="C588" s="236" t="s">
        <v>373</v>
      </c>
      <c r="D588" s="236" t="s">
        <v>374</v>
      </c>
      <c r="E588" s="18" t="s">
        <v>262</v>
      </c>
      <c r="F588" s="237">
        <v>5.2939999999999996</v>
      </c>
      <c r="G588" s="33"/>
      <c r="H588" s="34"/>
    </row>
    <row r="589" spans="1:8" s="2" customFormat="1" ht="16.899999999999999" customHeight="1">
      <c r="A589" s="33"/>
      <c r="B589" s="34"/>
      <c r="C589" s="236" t="s">
        <v>414</v>
      </c>
      <c r="D589" s="236" t="s">
        <v>415</v>
      </c>
      <c r="E589" s="18" t="s">
        <v>262</v>
      </c>
      <c r="F589" s="237">
        <v>6.22</v>
      </c>
      <c r="G589" s="33"/>
      <c r="H589" s="34"/>
    </row>
    <row r="590" spans="1:8" s="2" customFormat="1" ht="16.899999999999999" customHeight="1">
      <c r="A590" s="33"/>
      <c r="B590" s="34"/>
      <c r="C590" s="236" t="s">
        <v>528</v>
      </c>
      <c r="D590" s="236" t="s">
        <v>529</v>
      </c>
      <c r="E590" s="18" t="s">
        <v>294</v>
      </c>
      <c r="F590" s="237">
        <v>2.625</v>
      </c>
      <c r="G590" s="33"/>
      <c r="H590" s="34"/>
    </row>
    <row r="591" spans="1:8" s="2" customFormat="1" ht="16.899999999999999" customHeight="1">
      <c r="A591" s="33"/>
      <c r="B591" s="34"/>
      <c r="C591" s="232" t="s">
        <v>1746</v>
      </c>
      <c r="D591" s="233" t="s">
        <v>101</v>
      </c>
      <c r="E591" s="234" t="s">
        <v>1</v>
      </c>
      <c r="F591" s="235">
        <v>27.17</v>
      </c>
      <c r="G591" s="33"/>
      <c r="H591" s="34"/>
    </row>
    <row r="592" spans="1:8" s="2" customFormat="1" ht="16.899999999999999" customHeight="1">
      <c r="A592" s="33"/>
      <c r="B592" s="34"/>
      <c r="C592" s="232" t="s">
        <v>108</v>
      </c>
      <c r="D592" s="233" t="s">
        <v>101</v>
      </c>
      <c r="E592" s="234" t="s">
        <v>1</v>
      </c>
      <c r="F592" s="235">
        <v>3.2</v>
      </c>
      <c r="G592" s="33"/>
      <c r="H592" s="34"/>
    </row>
    <row r="593" spans="1:8" s="2" customFormat="1" ht="16.899999999999999" customHeight="1">
      <c r="A593" s="33"/>
      <c r="B593" s="34"/>
      <c r="C593" s="236" t="s">
        <v>1</v>
      </c>
      <c r="D593" s="236" t="s">
        <v>382</v>
      </c>
      <c r="E593" s="18" t="s">
        <v>1</v>
      </c>
      <c r="F593" s="237">
        <v>0</v>
      </c>
      <c r="G593" s="33"/>
      <c r="H593" s="34"/>
    </row>
    <row r="594" spans="1:8" s="2" customFormat="1" ht="16.899999999999999" customHeight="1">
      <c r="A594" s="33"/>
      <c r="B594" s="34"/>
      <c r="C594" s="236" t="s">
        <v>1</v>
      </c>
      <c r="D594" s="236" t="s">
        <v>1487</v>
      </c>
      <c r="E594" s="18" t="s">
        <v>1</v>
      </c>
      <c r="F594" s="237">
        <v>3.2</v>
      </c>
      <c r="G594" s="33"/>
      <c r="H594" s="34"/>
    </row>
    <row r="595" spans="1:8" s="2" customFormat="1" ht="16.899999999999999" customHeight="1">
      <c r="A595" s="33"/>
      <c r="B595" s="34"/>
      <c r="C595" s="236" t="s">
        <v>108</v>
      </c>
      <c r="D595" s="236" t="s">
        <v>101</v>
      </c>
      <c r="E595" s="18" t="s">
        <v>1</v>
      </c>
      <c r="F595" s="237">
        <v>3.2</v>
      </c>
      <c r="G595" s="33"/>
      <c r="H595" s="34"/>
    </row>
    <row r="596" spans="1:8" s="2" customFormat="1" ht="16.899999999999999" customHeight="1">
      <c r="A596" s="33"/>
      <c r="B596" s="34"/>
      <c r="C596" s="238" t="s">
        <v>1735</v>
      </c>
      <c r="D596" s="33"/>
      <c r="E596" s="33"/>
      <c r="F596" s="33"/>
      <c r="G596" s="33"/>
      <c r="H596" s="34"/>
    </row>
    <row r="597" spans="1:8" s="2" customFormat="1" ht="16.899999999999999" customHeight="1">
      <c r="A597" s="33"/>
      <c r="B597" s="34"/>
      <c r="C597" s="236" t="s">
        <v>373</v>
      </c>
      <c r="D597" s="236" t="s">
        <v>374</v>
      </c>
      <c r="E597" s="18" t="s">
        <v>262</v>
      </c>
      <c r="F597" s="237">
        <v>5.2939999999999996</v>
      </c>
      <c r="G597" s="33"/>
      <c r="H597" s="34"/>
    </row>
    <row r="598" spans="1:8" s="2" customFormat="1" ht="16.899999999999999" customHeight="1">
      <c r="A598" s="33"/>
      <c r="B598" s="34"/>
      <c r="C598" s="236" t="s">
        <v>444</v>
      </c>
      <c r="D598" s="236" t="s">
        <v>445</v>
      </c>
      <c r="E598" s="18" t="s">
        <v>262</v>
      </c>
      <c r="F598" s="237">
        <v>3.149</v>
      </c>
      <c r="G598" s="33"/>
      <c r="H598" s="34"/>
    </row>
    <row r="599" spans="1:8" s="2" customFormat="1" ht="16.899999999999999" customHeight="1">
      <c r="A599" s="33"/>
      <c r="B599" s="34"/>
      <c r="C599" s="232" t="s">
        <v>1747</v>
      </c>
      <c r="D599" s="233" t="s">
        <v>1</v>
      </c>
      <c r="E599" s="234" t="s">
        <v>1</v>
      </c>
      <c r="F599" s="235">
        <v>575.54999999999995</v>
      </c>
      <c r="G599" s="33"/>
      <c r="H599" s="34"/>
    </row>
    <row r="600" spans="1:8" s="2" customFormat="1" ht="16.899999999999999" customHeight="1">
      <c r="A600" s="33"/>
      <c r="B600" s="34"/>
      <c r="C600" s="232" t="s">
        <v>110</v>
      </c>
      <c r="D600" s="233" t="s">
        <v>1</v>
      </c>
      <c r="E600" s="234" t="s">
        <v>1</v>
      </c>
      <c r="F600" s="235">
        <v>47.8</v>
      </c>
      <c r="G600" s="33"/>
      <c r="H600" s="34"/>
    </row>
    <row r="601" spans="1:8" s="2" customFormat="1" ht="16.899999999999999" customHeight="1">
      <c r="A601" s="33"/>
      <c r="B601" s="34"/>
      <c r="C601" s="236" t="s">
        <v>1</v>
      </c>
      <c r="D601" s="236" t="s">
        <v>235</v>
      </c>
      <c r="E601" s="18" t="s">
        <v>1</v>
      </c>
      <c r="F601" s="237">
        <v>0</v>
      </c>
      <c r="G601" s="33"/>
      <c r="H601" s="34"/>
    </row>
    <row r="602" spans="1:8" s="2" customFormat="1" ht="16.899999999999999" customHeight="1">
      <c r="A602" s="33"/>
      <c r="B602" s="34"/>
      <c r="C602" s="236" t="s">
        <v>1</v>
      </c>
      <c r="D602" s="236" t="s">
        <v>1484</v>
      </c>
      <c r="E602" s="18" t="s">
        <v>1</v>
      </c>
      <c r="F602" s="237">
        <v>24</v>
      </c>
      <c r="G602" s="33"/>
      <c r="H602" s="34"/>
    </row>
    <row r="603" spans="1:8" s="2" customFormat="1" ht="16.899999999999999" customHeight="1">
      <c r="A603" s="33"/>
      <c r="B603" s="34"/>
      <c r="C603" s="236" t="s">
        <v>1</v>
      </c>
      <c r="D603" s="236" t="s">
        <v>1485</v>
      </c>
      <c r="E603" s="18" t="s">
        <v>1</v>
      </c>
      <c r="F603" s="237">
        <v>13.6</v>
      </c>
      <c r="G603" s="33"/>
      <c r="H603" s="34"/>
    </row>
    <row r="604" spans="1:8" s="2" customFormat="1" ht="16.899999999999999" customHeight="1">
      <c r="A604" s="33"/>
      <c r="B604" s="34"/>
      <c r="C604" s="236" t="s">
        <v>1</v>
      </c>
      <c r="D604" s="236" t="s">
        <v>1443</v>
      </c>
      <c r="E604" s="18" t="s">
        <v>1</v>
      </c>
      <c r="F604" s="237">
        <v>10.199999999999999</v>
      </c>
      <c r="G604" s="33"/>
      <c r="H604" s="34"/>
    </row>
    <row r="605" spans="1:8" s="2" customFormat="1" ht="16.899999999999999" customHeight="1">
      <c r="A605" s="33"/>
      <c r="B605" s="34"/>
      <c r="C605" s="236" t="s">
        <v>110</v>
      </c>
      <c r="D605" s="236" t="s">
        <v>146</v>
      </c>
      <c r="E605" s="18" t="s">
        <v>1</v>
      </c>
      <c r="F605" s="237">
        <v>47.8</v>
      </c>
      <c r="G605" s="33"/>
      <c r="H605" s="34"/>
    </row>
    <row r="606" spans="1:8" s="2" customFormat="1" ht="16.899999999999999" customHeight="1">
      <c r="A606" s="33"/>
      <c r="B606" s="34"/>
      <c r="C606" s="238" t="s">
        <v>1735</v>
      </c>
      <c r="D606" s="33"/>
      <c r="E606" s="33"/>
      <c r="F606" s="33"/>
      <c r="G606" s="33"/>
      <c r="H606" s="34"/>
    </row>
    <row r="607" spans="1:8" s="2" customFormat="1" ht="16.899999999999999" customHeight="1">
      <c r="A607" s="33"/>
      <c r="B607" s="34"/>
      <c r="C607" s="236" t="s">
        <v>325</v>
      </c>
      <c r="D607" s="236" t="s">
        <v>326</v>
      </c>
      <c r="E607" s="18" t="s">
        <v>190</v>
      </c>
      <c r="F607" s="237">
        <v>47.8</v>
      </c>
      <c r="G607" s="33"/>
      <c r="H607" s="34"/>
    </row>
    <row r="608" spans="1:8" s="2" customFormat="1" ht="16.899999999999999" customHeight="1">
      <c r="A608" s="33"/>
      <c r="B608" s="34"/>
      <c r="C608" s="236" t="s">
        <v>337</v>
      </c>
      <c r="D608" s="236" t="s">
        <v>338</v>
      </c>
      <c r="E608" s="18" t="s">
        <v>190</v>
      </c>
      <c r="F608" s="237">
        <v>47.8</v>
      </c>
      <c r="G608" s="33"/>
      <c r="H608" s="34"/>
    </row>
    <row r="609" spans="1:8" s="2" customFormat="1" ht="16.899999999999999" customHeight="1">
      <c r="A609" s="33"/>
      <c r="B609" s="34"/>
      <c r="C609" s="232" t="s">
        <v>112</v>
      </c>
      <c r="D609" s="233" t="s">
        <v>1</v>
      </c>
      <c r="E609" s="234" t="s">
        <v>1</v>
      </c>
      <c r="F609" s="235">
        <v>17.600000000000001</v>
      </c>
      <c r="G609" s="33"/>
      <c r="H609" s="34"/>
    </row>
    <row r="610" spans="1:8" s="2" customFormat="1" ht="16.899999999999999" customHeight="1">
      <c r="A610" s="33"/>
      <c r="B610" s="34"/>
      <c r="C610" s="236" t="s">
        <v>1</v>
      </c>
      <c r="D610" s="236" t="s">
        <v>235</v>
      </c>
      <c r="E610" s="18" t="s">
        <v>1</v>
      </c>
      <c r="F610" s="237">
        <v>0</v>
      </c>
      <c r="G610" s="33"/>
      <c r="H610" s="34"/>
    </row>
    <row r="611" spans="1:8" s="2" customFormat="1" ht="16.899999999999999" customHeight="1">
      <c r="A611" s="33"/>
      <c r="B611" s="34"/>
      <c r="C611" s="236" t="s">
        <v>1</v>
      </c>
      <c r="D611" s="236" t="s">
        <v>347</v>
      </c>
      <c r="E611" s="18" t="s">
        <v>1</v>
      </c>
      <c r="F611" s="237">
        <v>17.600000000000001</v>
      </c>
      <c r="G611" s="33"/>
      <c r="H611" s="34"/>
    </row>
    <row r="612" spans="1:8" s="2" customFormat="1" ht="16.899999999999999" customHeight="1">
      <c r="A612" s="33"/>
      <c r="B612" s="34"/>
      <c r="C612" s="236" t="s">
        <v>112</v>
      </c>
      <c r="D612" s="236" t="s">
        <v>146</v>
      </c>
      <c r="E612" s="18" t="s">
        <v>1</v>
      </c>
      <c r="F612" s="237">
        <v>17.600000000000001</v>
      </c>
      <c r="G612" s="33"/>
      <c r="H612" s="34"/>
    </row>
    <row r="613" spans="1:8" s="2" customFormat="1" ht="16.899999999999999" customHeight="1">
      <c r="A613" s="33"/>
      <c r="B613" s="34"/>
      <c r="C613" s="238" t="s">
        <v>1735</v>
      </c>
      <c r="D613" s="33"/>
      <c r="E613" s="33"/>
      <c r="F613" s="33"/>
      <c r="G613" s="33"/>
      <c r="H613" s="34"/>
    </row>
    <row r="614" spans="1:8" s="2" customFormat="1" ht="16.899999999999999" customHeight="1">
      <c r="A614" s="33"/>
      <c r="B614" s="34"/>
      <c r="C614" s="236" t="s">
        <v>341</v>
      </c>
      <c r="D614" s="236" t="s">
        <v>342</v>
      </c>
      <c r="E614" s="18" t="s">
        <v>190</v>
      </c>
      <c r="F614" s="237">
        <v>17.600000000000001</v>
      </c>
      <c r="G614" s="33"/>
      <c r="H614" s="34"/>
    </row>
    <row r="615" spans="1:8" s="2" customFormat="1" ht="16.899999999999999" customHeight="1">
      <c r="A615" s="33"/>
      <c r="B615" s="34"/>
      <c r="C615" s="236" t="s">
        <v>349</v>
      </c>
      <c r="D615" s="236" t="s">
        <v>350</v>
      </c>
      <c r="E615" s="18" t="s">
        <v>190</v>
      </c>
      <c r="F615" s="237">
        <v>17.600000000000001</v>
      </c>
      <c r="G615" s="33"/>
      <c r="H615" s="34"/>
    </row>
    <row r="616" spans="1:8" s="2" customFormat="1" ht="16.899999999999999" customHeight="1">
      <c r="A616" s="33"/>
      <c r="B616" s="34"/>
      <c r="C616" s="232" t="s">
        <v>115</v>
      </c>
      <c r="D616" s="233" t="s">
        <v>1</v>
      </c>
      <c r="E616" s="234" t="s">
        <v>1</v>
      </c>
      <c r="F616" s="235">
        <v>15</v>
      </c>
      <c r="G616" s="33"/>
      <c r="H616" s="34"/>
    </row>
    <row r="617" spans="1:8" s="2" customFormat="1" ht="16.899999999999999" customHeight="1">
      <c r="A617" s="33"/>
      <c r="B617" s="34"/>
      <c r="C617" s="232" t="s">
        <v>118</v>
      </c>
      <c r="D617" s="233" t="s">
        <v>1</v>
      </c>
      <c r="E617" s="234" t="s">
        <v>1</v>
      </c>
      <c r="F617" s="235">
        <v>17</v>
      </c>
      <c r="G617" s="33"/>
      <c r="H617" s="34"/>
    </row>
    <row r="618" spans="1:8" s="2" customFormat="1" ht="22.5">
      <c r="A618" s="33"/>
      <c r="B618" s="34"/>
      <c r="C618" s="236" t="s">
        <v>1</v>
      </c>
      <c r="D618" s="236" t="s">
        <v>652</v>
      </c>
      <c r="E618" s="18" t="s">
        <v>1</v>
      </c>
      <c r="F618" s="237">
        <v>0</v>
      </c>
      <c r="G618" s="33"/>
      <c r="H618" s="34"/>
    </row>
    <row r="619" spans="1:8" s="2" customFormat="1" ht="16.899999999999999" customHeight="1">
      <c r="A619" s="33"/>
      <c r="B619" s="34"/>
      <c r="C619" s="236" t="s">
        <v>1</v>
      </c>
      <c r="D619" s="236" t="s">
        <v>725</v>
      </c>
      <c r="E619" s="18" t="s">
        <v>1</v>
      </c>
      <c r="F619" s="237">
        <v>0</v>
      </c>
      <c r="G619" s="33"/>
      <c r="H619" s="34"/>
    </row>
    <row r="620" spans="1:8" s="2" customFormat="1" ht="16.899999999999999" customHeight="1">
      <c r="A620" s="33"/>
      <c r="B620" s="34"/>
      <c r="C620" s="236" t="s">
        <v>1</v>
      </c>
      <c r="D620" s="236" t="s">
        <v>726</v>
      </c>
      <c r="E620" s="18" t="s">
        <v>1</v>
      </c>
      <c r="F620" s="237">
        <v>7</v>
      </c>
      <c r="G620" s="33"/>
      <c r="H620" s="34"/>
    </row>
    <row r="621" spans="1:8" s="2" customFormat="1" ht="16.899999999999999" customHeight="1">
      <c r="A621" s="33"/>
      <c r="B621" s="34"/>
      <c r="C621" s="236" t="s">
        <v>1</v>
      </c>
      <c r="D621" s="236" t="s">
        <v>727</v>
      </c>
      <c r="E621" s="18" t="s">
        <v>1</v>
      </c>
      <c r="F621" s="237">
        <v>10</v>
      </c>
      <c r="G621" s="33"/>
      <c r="H621" s="34"/>
    </row>
    <row r="622" spans="1:8" s="2" customFormat="1" ht="16.899999999999999" customHeight="1">
      <c r="A622" s="33"/>
      <c r="B622" s="34"/>
      <c r="C622" s="236" t="s">
        <v>118</v>
      </c>
      <c r="D622" s="236" t="s">
        <v>146</v>
      </c>
      <c r="E622" s="18" t="s">
        <v>1</v>
      </c>
      <c r="F622" s="237">
        <v>17</v>
      </c>
      <c r="G622" s="33"/>
      <c r="H622" s="34"/>
    </row>
    <row r="623" spans="1:8" s="2" customFormat="1" ht="16.899999999999999" customHeight="1">
      <c r="A623" s="33"/>
      <c r="B623" s="34"/>
      <c r="C623" s="232" t="s">
        <v>121</v>
      </c>
      <c r="D623" s="233" t="s">
        <v>1</v>
      </c>
      <c r="E623" s="234" t="s">
        <v>1</v>
      </c>
      <c r="F623" s="235">
        <v>1.5</v>
      </c>
      <c r="G623" s="33"/>
      <c r="H623" s="34"/>
    </row>
    <row r="624" spans="1:8" s="2" customFormat="1" ht="16.899999999999999" customHeight="1">
      <c r="A624" s="33"/>
      <c r="B624" s="34"/>
      <c r="C624" s="236" t="s">
        <v>1</v>
      </c>
      <c r="D624" s="236" t="s">
        <v>1450</v>
      </c>
      <c r="E624" s="18" t="s">
        <v>1</v>
      </c>
      <c r="F624" s="237">
        <v>0</v>
      </c>
      <c r="G624" s="33"/>
      <c r="H624" s="34"/>
    </row>
    <row r="625" spans="1:8" s="2" customFormat="1" ht="16.899999999999999" customHeight="1">
      <c r="A625" s="33"/>
      <c r="B625" s="34"/>
      <c r="C625" s="236" t="s">
        <v>121</v>
      </c>
      <c r="D625" s="236" t="s">
        <v>1502</v>
      </c>
      <c r="E625" s="18" t="s">
        <v>1</v>
      </c>
      <c r="F625" s="237">
        <v>1.5</v>
      </c>
      <c r="G625" s="33"/>
      <c r="H625" s="34"/>
    </row>
    <row r="626" spans="1:8" s="2" customFormat="1" ht="16.899999999999999" customHeight="1">
      <c r="A626" s="33"/>
      <c r="B626" s="34"/>
      <c r="C626" s="238" t="s">
        <v>1735</v>
      </c>
      <c r="D626" s="33"/>
      <c r="E626" s="33"/>
      <c r="F626" s="33"/>
      <c r="G626" s="33"/>
      <c r="H626" s="34"/>
    </row>
    <row r="627" spans="1:8" s="2" customFormat="1" ht="16.899999999999999" customHeight="1">
      <c r="A627" s="33"/>
      <c r="B627" s="34"/>
      <c r="C627" s="236" t="s">
        <v>649</v>
      </c>
      <c r="D627" s="236" t="s">
        <v>650</v>
      </c>
      <c r="E627" s="18" t="s">
        <v>220</v>
      </c>
      <c r="F627" s="237">
        <v>1.5</v>
      </c>
      <c r="G627" s="33"/>
      <c r="H627" s="34"/>
    </row>
    <row r="628" spans="1:8" s="2" customFormat="1" ht="16.899999999999999" customHeight="1">
      <c r="A628" s="33"/>
      <c r="B628" s="34"/>
      <c r="C628" s="236" t="s">
        <v>655</v>
      </c>
      <c r="D628" s="236" t="s">
        <v>656</v>
      </c>
      <c r="E628" s="18" t="s">
        <v>220</v>
      </c>
      <c r="F628" s="237">
        <v>1.5229999999999999</v>
      </c>
      <c r="G628" s="33"/>
      <c r="H628" s="34"/>
    </row>
    <row r="629" spans="1:8" s="2" customFormat="1" ht="16.899999999999999" customHeight="1">
      <c r="A629" s="33"/>
      <c r="B629" s="34"/>
      <c r="C629" s="232" t="s">
        <v>1749</v>
      </c>
      <c r="D629" s="233" t="s">
        <v>1</v>
      </c>
      <c r="E629" s="234" t="s">
        <v>1</v>
      </c>
      <c r="F629" s="235">
        <v>3</v>
      </c>
      <c r="G629" s="33"/>
      <c r="H629" s="34"/>
    </row>
    <row r="630" spans="1:8" s="2" customFormat="1" ht="16.899999999999999" customHeight="1">
      <c r="A630" s="33"/>
      <c r="B630" s="34"/>
      <c r="C630" s="232" t="s">
        <v>1750</v>
      </c>
      <c r="D630" s="233" t="s">
        <v>1</v>
      </c>
      <c r="E630" s="234" t="s">
        <v>1</v>
      </c>
      <c r="F630" s="235">
        <v>25</v>
      </c>
      <c r="G630" s="33"/>
      <c r="H630" s="34"/>
    </row>
    <row r="631" spans="1:8" s="2" customFormat="1" ht="16.899999999999999" customHeight="1">
      <c r="A631" s="33"/>
      <c r="B631" s="34"/>
      <c r="C631" s="232" t="s">
        <v>123</v>
      </c>
      <c r="D631" s="233" t="s">
        <v>1</v>
      </c>
      <c r="E631" s="234" t="s">
        <v>1</v>
      </c>
      <c r="F631" s="235">
        <v>51</v>
      </c>
      <c r="G631" s="33"/>
      <c r="H631" s="34"/>
    </row>
    <row r="632" spans="1:8" s="2" customFormat="1" ht="16.899999999999999" customHeight="1">
      <c r="A632" s="33"/>
      <c r="B632" s="34"/>
      <c r="C632" s="236" t="s">
        <v>1</v>
      </c>
      <c r="D632" s="236" t="s">
        <v>1450</v>
      </c>
      <c r="E632" s="18" t="s">
        <v>1</v>
      </c>
      <c r="F632" s="237">
        <v>0</v>
      </c>
      <c r="G632" s="33"/>
      <c r="H632" s="34"/>
    </row>
    <row r="633" spans="1:8" s="2" customFormat="1" ht="16.899999999999999" customHeight="1">
      <c r="A633" s="33"/>
      <c r="B633" s="34"/>
      <c r="C633" s="236" t="s">
        <v>1</v>
      </c>
      <c r="D633" s="236" t="s">
        <v>1483</v>
      </c>
      <c r="E633" s="18" t="s">
        <v>1</v>
      </c>
      <c r="F633" s="237">
        <v>51</v>
      </c>
      <c r="G633" s="33"/>
      <c r="H633" s="34"/>
    </row>
    <row r="634" spans="1:8" s="2" customFormat="1" ht="16.899999999999999" customHeight="1">
      <c r="A634" s="33"/>
      <c r="B634" s="34"/>
      <c r="C634" s="236" t="s">
        <v>123</v>
      </c>
      <c r="D634" s="236" t="s">
        <v>146</v>
      </c>
      <c r="E634" s="18" t="s">
        <v>1</v>
      </c>
      <c r="F634" s="237">
        <v>51</v>
      </c>
      <c r="G634" s="33"/>
      <c r="H634" s="34"/>
    </row>
    <row r="635" spans="1:8" s="2" customFormat="1" ht="16.899999999999999" customHeight="1">
      <c r="A635" s="33"/>
      <c r="B635" s="34"/>
      <c r="C635" s="238" t="s">
        <v>1735</v>
      </c>
      <c r="D635" s="33"/>
      <c r="E635" s="33"/>
      <c r="F635" s="33"/>
      <c r="G635" s="33"/>
      <c r="H635" s="34"/>
    </row>
    <row r="636" spans="1:8" s="2" customFormat="1" ht="16.899999999999999" customHeight="1">
      <c r="A636" s="33"/>
      <c r="B636" s="34"/>
      <c r="C636" s="236" t="s">
        <v>702</v>
      </c>
      <c r="D636" s="236" t="s">
        <v>703</v>
      </c>
      <c r="E636" s="18" t="s">
        <v>220</v>
      </c>
      <c r="F636" s="237">
        <v>51.765000000000001</v>
      </c>
      <c r="G636" s="33"/>
      <c r="H636" s="34"/>
    </row>
    <row r="637" spans="1:8" s="2" customFormat="1" ht="16.899999999999999" customHeight="1">
      <c r="A637" s="33"/>
      <c r="B637" s="34"/>
      <c r="C637" s="232" t="s">
        <v>1751</v>
      </c>
      <c r="D637" s="233" t="s">
        <v>1</v>
      </c>
      <c r="E637" s="234" t="s">
        <v>1</v>
      </c>
      <c r="F637" s="235">
        <v>47</v>
      </c>
      <c r="G637" s="33"/>
      <c r="H637" s="34"/>
    </row>
    <row r="638" spans="1:8" s="2" customFormat="1" ht="16.899999999999999" customHeight="1">
      <c r="A638" s="33"/>
      <c r="B638" s="34"/>
      <c r="C638" s="232" t="s">
        <v>1752</v>
      </c>
      <c r="D638" s="233" t="s">
        <v>144</v>
      </c>
      <c r="E638" s="234" t="s">
        <v>1</v>
      </c>
      <c r="F638" s="235">
        <v>0</v>
      </c>
      <c r="G638" s="33"/>
      <c r="H638" s="34"/>
    </row>
    <row r="639" spans="1:8" s="2" customFormat="1" ht="16.899999999999999" customHeight="1">
      <c r="A639" s="33"/>
      <c r="B639" s="34"/>
      <c r="C639" s="232" t="s">
        <v>1753</v>
      </c>
      <c r="D639" s="233" t="s">
        <v>144</v>
      </c>
      <c r="E639" s="234" t="s">
        <v>1</v>
      </c>
      <c r="F639" s="235">
        <v>44</v>
      </c>
      <c r="G639" s="33"/>
      <c r="H639" s="34"/>
    </row>
    <row r="640" spans="1:8" s="2" customFormat="1" ht="16.899999999999999" customHeight="1">
      <c r="A640" s="33"/>
      <c r="B640" s="34"/>
      <c r="C640" s="232" t="s">
        <v>1754</v>
      </c>
      <c r="D640" s="233" t="s">
        <v>1755</v>
      </c>
      <c r="E640" s="234" t="s">
        <v>1</v>
      </c>
      <c r="F640" s="235">
        <v>60</v>
      </c>
      <c r="G640" s="33"/>
      <c r="H640" s="34"/>
    </row>
    <row r="641" spans="1:8" s="2" customFormat="1" ht="16.899999999999999" customHeight="1">
      <c r="A641" s="33"/>
      <c r="B641" s="34"/>
      <c r="C641" s="232" t="s">
        <v>1756</v>
      </c>
      <c r="D641" s="233" t="s">
        <v>1</v>
      </c>
      <c r="E641" s="234" t="s">
        <v>1</v>
      </c>
      <c r="F641" s="235">
        <v>50</v>
      </c>
      <c r="G641" s="33"/>
      <c r="H641" s="34"/>
    </row>
    <row r="642" spans="1:8" s="2" customFormat="1" ht="16.899999999999999" customHeight="1">
      <c r="A642" s="33"/>
      <c r="B642" s="34"/>
      <c r="C642" s="232" t="s">
        <v>1757</v>
      </c>
      <c r="D642" s="233" t="s">
        <v>1</v>
      </c>
      <c r="E642" s="234" t="s">
        <v>1</v>
      </c>
      <c r="F642" s="235">
        <v>53</v>
      </c>
      <c r="G642" s="33"/>
      <c r="H642" s="34"/>
    </row>
    <row r="643" spans="1:8" s="2" customFormat="1" ht="16.899999999999999" customHeight="1">
      <c r="A643" s="33"/>
      <c r="B643" s="34"/>
      <c r="C643" s="232" t="s">
        <v>1758</v>
      </c>
      <c r="D643" s="233" t="s">
        <v>1</v>
      </c>
      <c r="E643" s="234" t="s">
        <v>1</v>
      </c>
      <c r="F643" s="235">
        <v>47</v>
      </c>
      <c r="G643" s="33"/>
      <c r="H643" s="34"/>
    </row>
    <row r="644" spans="1:8" s="2" customFormat="1" ht="16.899999999999999" customHeight="1">
      <c r="A644" s="33"/>
      <c r="B644" s="34"/>
      <c r="C644" s="232" t="s">
        <v>125</v>
      </c>
      <c r="D644" s="233" t="s">
        <v>1</v>
      </c>
      <c r="E644" s="234" t="s">
        <v>1</v>
      </c>
      <c r="F644" s="235">
        <v>0.22500000000000001</v>
      </c>
      <c r="G644" s="33"/>
      <c r="H644" s="34"/>
    </row>
    <row r="645" spans="1:8" s="2" customFormat="1" ht="16.899999999999999" customHeight="1">
      <c r="A645" s="33"/>
      <c r="B645" s="34"/>
      <c r="C645" s="236" t="s">
        <v>125</v>
      </c>
      <c r="D645" s="236" t="s">
        <v>1491</v>
      </c>
      <c r="E645" s="18" t="s">
        <v>1</v>
      </c>
      <c r="F645" s="237">
        <v>0.22500000000000001</v>
      </c>
      <c r="G645" s="33"/>
      <c r="H645" s="34"/>
    </row>
    <row r="646" spans="1:8" s="2" customFormat="1" ht="16.899999999999999" customHeight="1">
      <c r="A646" s="33"/>
      <c r="B646" s="34"/>
      <c r="C646" s="238" t="s">
        <v>1735</v>
      </c>
      <c r="D646" s="33"/>
      <c r="E646" s="33"/>
      <c r="F646" s="33"/>
      <c r="G646" s="33"/>
      <c r="H646" s="34"/>
    </row>
    <row r="647" spans="1:8" s="2" customFormat="1" ht="16.899999999999999" customHeight="1">
      <c r="A647" s="33"/>
      <c r="B647" s="34"/>
      <c r="C647" s="236" t="s">
        <v>528</v>
      </c>
      <c r="D647" s="236" t="s">
        <v>529</v>
      </c>
      <c r="E647" s="18" t="s">
        <v>294</v>
      </c>
      <c r="F647" s="237">
        <v>2.625</v>
      </c>
      <c r="G647" s="33"/>
      <c r="H647" s="34"/>
    </row>
    <row r="648" spans="1:8" s="2" customFormat="1" ht="16.899999999999999" customHeight="1">
      <c r="A648" s="33"/>
      <c r="B648" s="34"/>
      <c r="C648" s="236" t="s">
        <v>414</v>
      </c>
      <c r="D648" s="236" t="s">
        <v>415</v>
      </c>
      <c r="E648" s="18" t="s">
        <v>262</v>
      </c>
      <c r="F648" s="237">
        <v>6.22</v>
      </c>
      <c r="G648" s="33"/>
      <c r="H648" s="34"/>
    </row>
    <row r="649" spans="1:8" s="2" customFormat="1" ht="16.899999999999999" customHeight="1">
      <c r="A649" s="33"/>
      <c r="B649" s="34"/>
      <c r="C649" s="232" t="s">
        <v>128</v>
      </c>
      <c r="D649" s="233" t="s">
        <v>1</v>
      </c>
      <c r="E649" s="234" t="s">
        <v>1</v>
      </c>
      <c r="F649" s="235">
        <v>9.6</v>
      </c>
      <c r="G649" s="33"/>
      <c r="H649" s="34"/>
    </row>
    <row r="650" spans="1:8" s="2" customFormat="1" ht="16.899999999999999" customHeight="1">
      <c r="A650" s="33"/>
      <c r="B650" s="34"/>
      <c r="C650" s="232" t="s">
        <v>1759</v>
      </c>
      <c r="D650" s="233" t="s">
        <v>1</v>
      </c>
      <c r="E650" s="234" t="s">
        <v>1</v>
      </c>
      <c r="F650" s="235">
        <v>215</v>
      </c>
      <c r="G650" s="33"/>
      <c r="H650" s="34"/>
    </row>
    <row r="651" spans="1:8" s="2" customFormat="1" ht="16.899999999999999" customHeight="1">
      <c r="A651" s="33"/>
      <c r="B651" s="34"/>
      <c r="C651" s="232" t="s">
        <v>1760</v>
      </c>
      <c r="D651" s="233" t="s">
        <v>1</v>
      </c>
      <c r="E651" s="234" t="s">
        <v>1</v>
      </c>
      <c r="F651" s="235">
        <v>155</v>
      </c>
      <c r="G651" s="33"/>
      <c r="H651" s="34"/>
    </row>
    <row r="652" spans="1:8" s="2" customFormat="1" ht="16.899999999999999" customHeight="1">
      <c r="A652" s="33"/>
      <c r="B652" s="34"/>
      <c r="C652" s="232" t="s">
        <v>130</v>
      </c>
      <c r="D652" s="233" t="s">
        <v>1</v>
      </c>
      <c r="E652" s="234" t="s">
        <v>1</v>
      </c>
      <c r="F652" s="235">
        <v>297.2</v>
      </c>
      <c r="G652" s="33"/>
      <c r="H652" s="34"/>
    </row>
    <row r="653" spans="1:8" s="2" customFormat="1" ht="16.899999999999999" customHeight="1">
      <c r="A653" s="33"/>
      <c r="B653" s="34"/>
      <c r="C653" s="236" t="s">
        <v>1</v>
      </c>
      <c r="D653" s="236" t="s">
        <v>588</v>
      </c>
      <c r="E653" s="18" t="s">
        <v>1</v>
      </c>
      <c r="F653" s="237">
        <v>0</v>
      </c>
      <c r="G653" s="33"/>
      <c r="H653" s="34"/>
    </row>
    <row r="654" spans="1:8" s="2" customFormat="1" ht="16.899999999999999" customHeight="1">
      <c r="A654" s="33"/>
      <c r="B654" s="34"/>
      <c r="C654" s="236" t="s">
        <v>1</v>
      </c>
      <c r="D654" s="236" t="s">
        <v>1225</v>
      </c>
      <c r="E654" s="18" t="s">
        <v>1</v>
      </c>
      <c r="F654" s="237">
        <v>242.3</v>
      </c>
      <c r="G654" s="33"/>
      <c r="H654" s="34"/>
    </row>
    <row r="655" spans="1:8" s="2" customFormat="1" ht="16.899999999999999" customHeight="1">
      <c r="A655" s="33"/>
      <c r="B655" s="34"/>
      <c r="C655" s="236" t="s">
        <v>1</v>
      </c>
      <c r="D655" s="236" t="s">
        <v>1226</v>
      </c>
      <c r="E655" s="18" t="s">
        <v>1</v>
      </c>
      <c r="F655" s="237">
        <v>54.9</v>
      </c>
      <c r="G655" s="33"/>
      <c r="H655" s="34"/>
    </row>
    <row r="656" spans="1:8" s="2" customFormat="1" ht="16.899999999999999" customHeight="1">
      <c r="A656" s="33"/>
      <c r="B656" s="34"/>
      <c r="C656" s="236" t="s">
        <v>130</v>
      </c>
      <c r="D656" s="236" t="s">
        <v>146</v>
      </c>
      <c r="E656" s="18" t="s">
        <v>1</v>
      </c>
      <c r="F656" s="237">
        <v>297.2</v>
      </c>
      <c r="G656" s="33"/>
      <c r="H656" s="34"/>
    </row>
    <row r="657" spans="1:8" s="2" customFormat="1" ht="16.899999999999999" customHeight="1">
      <c r="A657" s="33"/>
      <c r="B657" s="34"/>
      <c r="C657" s="232" t="s">
        <v>132</v>
      </c>
      <c r="D657" s="233" t="s">
        <v>1</v>
      </c>
      <c r="E657" s="234" t="s">
        <v>1</v>
      </c>
      <c r="F657" s="235">
        <v>8.8000000000000007</v>
      </c>
      <c r="G657" s="33"/>
      <c r="H657" s="34"/>
    </row>
    <row r="658" spans="1:8" s="2" customFormat="1" ht="16.899999999999999" customHeight="1">
      <c r="A658" s="33"/>
      <c r="B658" s="34"/>
      <c r="C658" s="236" t="s">
        <v>1</v>
      </c>
      <c r="D658" s="236" t="s">
        <v>235</v>
      </c>
      <c r="E658" s="18" t="s">
        <v>1</v>
      </c>
      <c r="F658" s="237">
        <v>0</v>
      </c>
      <c r="G658" s="33"/>
      <c r="H658" s="34"/>
    </row>
    <row r="659" spans="1:8" s="2" customFormat="1" ht="16.899999999999999" customHeight="1">
      <c r="A659" s="33"/>
      <c r="B659" s="34"/>
      <c r="C659" s="236" t="s">
        <v>132</v>
      </c>
      <c r="D659" s="236" t="s">
        <v>133</v>
      </c>
      <c r="E659" s="18" t="s">
        <v>1</v>
      </c>
      <c r="F659" s="237">
        <v>8.8000000000000007</v>
      </c>
      <c r="G659" s="33"/>
      <c r="H659" s="34"/>
    </row>
    <row r="660" spans="1:8" s="2" customFormat="1" ht="16.899999999999999" customHeight="1">
      <c r="A660" s="33"/>
      <c r="B660" s="34"/>
      <c r="C660" s="232" t="s">
        <v>134</v>
      </c>
      <c r="D660" s="233" t="s">
        <v>1</v>
      </c>
      <c r="E660" s="234" t="s">
        <v>1</v>
      </c>
      <c r="F660" s="235">
        <v>6.22</v>
      </c>
      <c r="G660" s="33"/>
      <c r="H660" s="34"/>
    </row>
    <row r="661" spans="1:8" s="2" customFormat="1" ht="16.899999999999999" customHeight="1">
      <c r="A661" s="33"/>
      <c r="B661" s="34"/>
      <c r="C661" s="236" t="s">
        <v>1</v>
      </c>
      <c r="D661" s="236" t="s">
        <v>235</v>
      </c>
      <c r="E661" s="18" t="s">
        <v>1</v>
      </c>
      <c r="F661" s="237">
        <v>0</v>
      </c>
      <c r="G661" s="33"/>
      <c r="H661" s="34"/>
    </row>
    <row r="662" spans="1:8" s="2" customFormat="1" ht="16.899999999999999" customHeight="1">
      <c r="A662" s="33"/>
      <c r="B662" s="34"/>
      <c r="C662" s="236" t="s">
        <v>1</v>
      </c>
      <c r="D662" s="236" t="s">
        <v>478</v>
      </c>
      <c r="E662" s="18" t="s">
        <v>1</v>
      </c>
      <c r="F662" s="237">
        <v>0</v>
      </c>
      <c r="G662" s="33"/>
      <c r="H662" s="34"/>
    </row>
    <row r="663" spans="1:8" s="2" customFormat="1" ht="16.899999999999999" customHeight="1">
      <c r="A663" s="33"/>
      <c r="B663" s="34"/>
      <c r="C663" s="236" t="s">
        <v>1</v>
      </c>
      <c r="D663" s="236" t="s">
        <v>1497</v>
      </c>
      <c r="E663" s="18" t="s">
        <v>1</v>
      </c>
      <c r="F663" s="237">
        <v>6.22</v>
      </c>
      <c r="G663" s="33"/>
      <c r="H663" s="34"/>
    </row>
    <row r="664" spans="1:8" s="2" customFormat="1" ht="16.899999999999999" customHeight="1">
      <c r="A664" s="33"/>
      <c r="B664" s="34"/>
      <c r="C664" s="236" t="s">
        <v>134</v>
      </c>
      <c r="D664" s="236" t="s">
        <v>146</v>
      </c>
      <c r="E664" s="18" t="s">
        <v>1</v>
      </c>
      <c r="F664" s="237">
        <v>6.22</v>
      </c>
      <c r="G664" s="33"/>
      <c r="H664" s="34"/>
    </row>
    <row r="665" spans="1:8" s="2" customFormat="1" ht="16.899999999999999" customHeight="1">
      <c r="A665" s="33"/>
      <c r="B665" s="34"/>
      <c r="C665" s="238" t="s">
        <v>1735</v>
      </c>
      <c r="D665" s="33"/>
      <c r="E665" s="33"/>
      <c r="F665" s="33"/>
      <c r="G665" s="33"/>
      <c r="H665" s="34"/>
    </row>
    <row r="666" spans="1:8" s="2" customFormat="1" ht="16.899999999999999" customHeight="1">
      <c r="A666" s="33"/>
      <c r="B666" s="34"/>
      <c r="C666" s="236" t="s">
        <v>414</v>
      </c>
      <c r="D666" s="236" t="s">
        <v>415</v>
      </c>
      <c r="E666" s="18" t="s">
        <v>262</v>
      </c>
      <c r="F666" s="237">
        <v>6.22</v>
      </c>
      <c r="G666" s="33"/>
      <c r="H666" s="34"/>
    </row>
    <row r="667" spans="1:8" s="2" customFormat="1" ht="16.899999999999999" customHeight="1">
      <c r="A667" s="33"/>
      <c r="B667" s="34"/>
      <c r="C667" s="236" t="s">
        <v>481</v>
      </c>
      <c r="D667" s="236" t="s">
        <v>482</v>
      </c>
      <c r="E667" s="18" t="s">
        <v>262</v>
      </c>
      <c r="F667" s="237">
        <v>6.22</v>
      </c>
      <c r="G667" s="33"/>
      <c r="H667" s="34"/>
    </row>
    <row r="668" spans="1:8" s="2" customFormat="1" ht="16.899999999999999" customHeight="1">
      <c r="A668" s="33"/>
      <c r="B668" s="34"/>
      <c r="C668" s="232" t="s">
        <v>136</v>
      </c>
      <c r="D668" s="233" t="s">
        <v>137</v>
      </c>
      <c r="E668" s="234" t="s">
        <v>1</v>
      </c>
      <c r="F668" s="235">
        <v>3.149</v>
      </c>
      <c r="G668" s="33"/>
      <c r="H668" s="34"/>
    </row>
    <row r="669" spans="1:8" s="2" customFormat="1" ht="16.899999999999999" customHeight="1">
      <c r="A669" s="33"/>
      <c r="B669" s="34"/>
      <c r="C669" s="236" t="s">
        <v>136</v>
      </c>
      <c r="D669" s="236" t="s">
        <v>1496</v>
      </c>
      <c r="E669" s="18" t="s">
        <v>1</v>
      </c>
      <c r="F669" s="237">
        <v>3.149</v>
      </c>
      <c r="G669" s="33"/>
      <c r="H669" s="34"/>
    </row>
    <row r="670" spans="1:8" s="2" customFormat="1" ht="16.899999999999999" customHeight="1">
      <c r="A670" s="33"/>
      <c r="B670" s="34"/>
      <c r="C670" s="238" t="s">
        <v>1735</v>
      </c>
      <c r="D670" s="33"/>
      <c r="E670" s="33"/>
      <c r="F670" s="33"/>
      <c r="G670" s="33"/>
      <c r="H670" s="34"/>
    </row>
    <row r="671" spans="1:8" s="2" customFormat="1" ht="16.899999999999999" customHeight="1">
      <c r="A671" s="33"/>
      <c r="B671" s="34"/>
      <c r="C671" s="236" t="s">
        <v>444</v>
      </c>
      <c r="D671" s="236" t="s">
        <v>445</v>
      </c>
      <c r="E671" s="18" t="s">
        <v>262</v>
      </c>
      <c r="F671" s="237">
        <v>3.149</v>
      </c>
      <c r="G671" s="33"/>
      <c r="H671" s="34"/>
    </row>
    <row r="672" spans="1:8" s="2" customFormat="1" ht="16.899999999999999" customHeight="1">
      <c r="A672" s="33"/>
      <c r="B672" s="34"/>
      <c r="C672" s="236" t="s">
        <v>414</v>
      </c>
      <c r="D672" s="236" t="s">
        <v>415</v>
      </c>
      <c r="E672" s="18" t="s">
        <v>262</v>
      </c>
      <c r="F672" s="237">
        <v>6.22</v>
      </c>
      <c r="G672" s="33"/>
      <c r="H672" s="34"/>
    </row>
    <row r="673" spans="1:8" s="2" customFormat="1" ht="16.899999999999999" customHeight="1">
      <c r="A673" s="33"/>
      <c r="B673" s="34"/>
      <c r="C673" s="236" t="s">
        <v>472</v>
      </c>
      <c r="D673" s="236" t="s">
        <v>473</v>
      </c>
      <c r="E673" s="18" t="s">
        <v>428</v>
      </c>
      <c r="F673" s="237">
        <v>5.6680000000000001</v>
      </c>
      <c r="G673" s="33"/>
      <c r="H673" s="34"/>
    </row>
    <row r="674" spans="1:8" s="2" customFormat="1" ht="16.899999999999999" customHeight="1">
      <c r="A674" s="33"/>
      <c r="B674" s="34"/>
      <c r="C674" s="232" t="s">
        <v>1761</v>
      </c>
      <c r="D674" s="233" t="s">
        <v>1762</v>
      </c>
      <c r="E674" s="234" t="s">
        <v>1</v>
      </c>
      <c r="F674" s="235">
        <v>16.956</v>
      </c>
      <c r="G674" s="33"/>
      <c r="H674" s="34"/>
    </row>
    <row r="675" spans="1:8" s="2" customFormat="1" ht="16.899999999999999" customHeight="1">
      <c r="A675" s="33"/>
      <c r="B675" s="34"/>
      <c r="C675" s="232" t="s">
        <v>1763</v>
      </c>
      <c r="D675" s="233" t="s">
        <v>137</v>
      </c>
      <c r="E675" s="234" t="s">
        <v>1</v>
      </c>
      <c r="F675" s="235">
        <v>104.843</v>
      </c>
      <c r="G675" s="33"/>
      <c r="H675" s="34"/>
    </row>
    <row r="676" spans="1:8" s="2" customFormat="1" ht="16.899999999999999" customHeight="1">
      <c r="A676" s="33"/>
      <c r="B676" s="34"/>
      <c r="C676" s="232" t="s">
        <v>1764</v>
      </c>
      <c r="D676" s="233" t="s">
        <v>1</v>
      </c>
      <c r="E676" s="234" t="s">
        <v>1</v>
      </c>
      <c r="F676" s="235">
        <v>68.992000000000004</v>
      </c>
      <c r="G676" s="33"/>
      <c r="H676" s="34"/>
    </row>
    <row r="677" spans="1:8" s="2" customFormat="1" ht="16.899999999999999" customHeight="1">
      <c r="A677" s="33"/>
      <c r="B677" s="34"/>
      <c r="C677" s="232" t="s">
        <v>139</v>
      </c>
      <c r="D677" s="233" t="s">
        <v>1</v>
      </c>
      <c r="E677" s="234" t="s">
        <v>1</v>
      </c>
      <c r="F677" s="235">
        <v>93.864000000000004</v>
      </c>
      <c r="G677" s="33"/>
      <c r="H677" s="34"/>
    </row>
    <row r="678" spans="1:8" s="2" customFormat="1" ht="16.899999999999999" customHeight="1">
      <c r="A678" s="33"/>
      <c r="B678" s="34"/>
      <c r="C678" s="232" t="s">
        <v>1765</v>
      </c>
      <c r="D678" s="233" t="s">
        <v>1</v>
      </c>
      <c r="E678" s="234" t="s">
        <v>1</v>
      </c>
      <c r="F678" s="235">
        <v>41.924999999999997</v>
      </c>
      <c r="G678" s="33"/>
      <c r="H678" s="34"/>
    </row>
    <row r="679" spans="1:8" s="2" customFormat="1" ht="16.899999999999999" customHeight="1">
      <c r="A679" s="33"/>
      <c r="B679" s="34"/>
      <c r="C679" s="232" t="s">
        <v>1766</v>
      </c>
      <c r="D679" s="233" t="s">
        <v>1</v>
      </c>
      <c r="E679" s="234" t="s">
        <v>1</v>
      </c>
      <c r="F679" s="235">
        <v>16.77</v>
      </c>
      <c r="G679" s="33"/>
      <c r="H679" s="34"/>
    </row>
    <row r="680" spans="1:8" s="2" customFormat="1" ht="16.899999999999999" customHeight="1">
      <c r="A680" s="33"/>
      <c r="B680" s="34"/>
      <c r="C680" s="232" t="s">
        <v>141</v>
      </c>
      <c r="D680" s="233" t="s">
        <v>1</v>
      </c>
      <c r="E680" s="234" t="s">
        <v>1</v>
      </c>
      <c r="F680" s="235">
        <v>6.617</v>
      </c>
      <c r="G680" s="33"/>
      <c r="H680" s="34"/>
    </row>
    <row r="681" spans="1:8" s="2" customFormat="1" ht="16.899999999999999" customHeight="1">
      <c r="A681" s="33"/>
      <c r="B681" s="34"/>
      <c r="C681" s="236" t="s">
        <v>141</v>
      </c>
      <c r="D681" s="236" t="s">
        <v>145</v>
      </c>
      <c r="E681" s="18" t="s">
        <v>1</v>
      </c>
      <c r="F681" s="237">
        <v>6.617</v>
      </c>
      <c r="G681" s="33"/>
      <c r="H681" s="34"/>
    </row>
    <row r="682" spans="1:8" s="2" customFormat="1" ht="16.899999999999999" customHeight="1">
      <c r="A682" s="33"/>
      <c r="B682" s="34"/>
      <c r="C682" s="238" t="s">
        <v>1735</v>
      </c>
      <c r="D682" s="33"/>
      <c r="E682" s="33"/>
      <c r="F682" s="33"/>
      <c r="G682" s="33"/>
      <c r="H682" s="34"/>
    </row>
    <row r="683" spans="1:8" s="2" customFormat="1" ht="16.899999999999999" customHeight="1">
      <c r="A683" s="33"/>
      <c r="B683" s="34"/>
      <c r="C683" s="236" t="s">
        <v>373</v>
      </c>
      <c r="D683" s="236" t="s">
        <v>374</v>
      </c>
      <c r="E683" s="18" t="s">
        <v>262</v>
      </c>
      <c r="F683" s="237">
        <v>5.2939999999999996</v>
      </c>
      <c r="G683" s="33"/>
      <c r="H683" s="34"/>
    </row>
    <row r="684" spans="1:8" s="2" customFormat="1" ht="22.5">
      <c r="A684" s="33"/>
      <c r="B684" s="34"/>
      <c r="C684" s="236" t="s">
        <v>399</v>
      </c>
      <c r="D684" s="236" t="s">
        <v>400</v>
      </c>
      <c r="E684" s="18" t="s">
        <v>262</v>
      </c>
      <c r="F684" s="237">
        <v>169.39500000000001</v>
      </c>
      <c r="G684" s="33"/>
      <c r="H684" s="34"/>
    </row>
    <row r="685" spans="1:8" s="2" customFormat="1" ht="16.899999999999999" customHeight="1">
      <c r="A685" s="33"/>
      <c r="B685" s="34"/>
      <c r="C685" s="236" t="s">
        <v>404</v>
      </c>
      <c r="D685" s="236" t="s">
        <v>405</v>
      </c>
      <c r="E685" s="18" t="s">
        <v>262</v>
      </c>
      <c r="F685" s="237">
        <v>1.323</v>
      </c>
      <c r="G685" s="33"/>
      <c r="H685" s="34"/>
    </row>
    <row r="686" spans="1:8" s="2" customFormat="1" ht="22.5">
      <c r="A686" s="33"/>
      <c r="B686" s="34"/>
      <c r="C686" s="236" t="s">
        <v>409</v>
      </c>
      <c r="D686" s="236" t="s">
        <v>410</v>
      </c>
      <c r="E686" s="18" t="s">
        <v>262</v>
      </c>
      <c r="F686" s="237">
        <v>42.348999999999997</v>
      </c>
      <c r="G686" s="33"/>
      <c r="H686" s="34"/>
    </row>
    <row r="687" spans="1:8" s="2" customFormat="1" ht="16.899999999999999" customHeight="1">
      <c r="A687" s="33"/>
      <c r="B687" s="34"/>
      <c r="C687" s="236" t="s">
        <v>414</v>
      </c>
      <c r="D687" s="236" t="s">
        <v>415</v>
      </c>
      <c r="E687" s="18" t="s">
        <v>262</v>
      </c>
      <c r="F687" s="237">
        <v>5.2939999999999996</v>
      </c>
      <c r="G687" s="33"/>
      <c r="H687" s="34"/>
    </row>
    <row r="688" spans="1:8" s="2" customFormat="1" ht="16.899999999999999" customHeight="1">
      <c r="A688" s="33"/>
      <c r="B688" s="34"/>
      <c r="C688" s="236" t="s">
        <v>418</v>
      </c>
      <c r="D688" s="236" t="s">
        <v>419</v>
      </c>
      <c r="E688" s="18" t="s">
        <v>262</v>
      </c>
      <c r="F688" s="237">
        <v>1.323</v>
      </c>
      <c r="G688" s="33"/>
      <c r="H688" s="34"/>
    </row>
    <row r="689" spans="1:8" s="2" customFormat="1" ht="16.899999999999999" customHeight="1">
      <c r="A689" s="33"/>
      <c r="B689" s="34"/>
      <c r="C689" s="236" t="s">
        <v>422</v>
      </c>
      <c r="D689" s="236" t="s">
        <v>423</v>
      </c>
      <c r="E689" s="18" t="s">
        <v>294</v>
      </c>
      <c r="F689" s="237">
        <v>6.617</v>
      </c>
      <c r="G689" s="33"/>
      <c r="H689" s="34"/>
    </row>
    <row r="690" spans="1:8" s="2" customFormat="1" ht="16.899999999999999" customHeight="1">
      <c r="A690" s="33"/>
      <c r="B690" s="34"/>
      <c r="C690" s="236" t="s">
        <v>426</v>
      </c>
      <c r="D690" s="236" t="s">
        <v>427</v>
      </c>
      <c r="E690" s="18" t="s">
        <v>428</v>
      </c>
      <c r="F690" s="237">
        <v>11.911</v>
      </c>
      <c r="G690" s="33"/>
      <c r="H690" s="34"/>
    </row>
    <row r="691" spans="1:8" s="2" customFormat="1" ht="16.899999999999999" customHeight="1">
      <c r="A691" s="33"/>
      <c r="B691" s="34"/>
      <c r="C691" s="232" t="s">
        <v>143</v>
      </c>
      <c r="D691" s="233" t="s">
        <v>1</v>
      </c>
      <c r="E691" s="234" t="s">
        <v>1</v>
      </c>
      <c r="F691" s="235">
        <v>0.25</v>
      </c>
      <c r="G691" s="33"/>
      <c r="H691" s="34"/>
    </row>
    <row r="692" spans="1:8" s="2" customFormat="1" ht="16.899999999999999" customHeight="1">
      <c r="A692" s="33"/>
      <c r="B692" s="34"/>
      <c r="C692" s="236" t="s">
        <v>1</v>
      </c>
      <c r="D692" s="236" t="s">
        <v>195</v>
      </c>
      <c r="E692" s="18" t="s">
        <v>1</v>
      </c>
      <c r="F692" s="237">
        <v>0</v>
      </c>
      <c r="G692" s="33"/>
      <c r="H692" s="34"/>
    </row>
    <row r="693" spans="1:8" s="2" customFormat="1" ht="16.899999999999999" customHeight="1">
      <c r="A693" s="33"/>
      <c r="B693" s="34"/>
      <c r="C693" s="236" t="s">
        <v>1</v>
      </c>
      <c r="D693" s="236" t="s">
        <v>441</v>
      </c>
      <c r="E693" s="18" t="s">
        <v>1</v>
      </c>
      <c r="F693" s="237">
        <v>0</v>
      </c>
      <c r="G693" s="33"/>
      <c r="H693" s="34"/>
    </row>
    <row r="694" spans="1:8" s="2" customFormat="1" ht="16.899999999999999" customHeight="1">
      <c r="A694" s="33"/>
      <c r="B694" s="34"/>
      <c r="C694" s="236" t="s">
        <v>143</v>
      </c>
      <c r="D694" s="236" t="s">
        <v>1494</v>
      </c>
      <c r="E694" s="18" t="s">
        <v>1</v>
      </c>
      <c r="F694" s="237">
        <v>0.25</v>
      </c>
      <c r="G694" s="33"/>
      <c r="H694" s="34"/>
    </row>
    <row r="695" spans="1:8" s="2" customFormat="1" ht="16.899999999999999" customHeight="1">
      <c r="A695" s="33"/>
      <c r="B695" s="34"/>
      <c r="C695" s="238" t="s">
        <v>1735</v>
      </c>
      <c r="D695" s="33"/>
      <c r="E695" s="33"/>
      <c r="F695" s="33"/>
      <c r="G695" s="33"/>
      <c r="H695" s="34"/>
    </row>
    <row r="696" spans="1:8" s="2" customFormat="1" ht="16.899999999999999" customHeight="1">
      <c r="A696" s="33"/>
      <c r="B696" s="34"/>
      <c r="C696" s="236" t="s">
        <v>438</v>
      </c>
      <c r="D696" s="236" t="s">
        <v>439</v>
      </c>
      <c r="E696" s="18" t="s">
        <v>262</v>
      </c>
      <c r="F696" s="237">
        <v>0.25</v>
      </c>
      <c r="G696" s="33"/>
      <c r="H696" s="34"/>
    </row>
    <row r="697" spans="1:8" s="2" customFormat="1" ht="16.899999999999999" customHeight="1">
      <c r="A697" s="33"/>
      <c r="B697" s="34"/>
      <c r="C697" s="236" t="s">
        <v>414</v>
      </c>
      <c r="D697" s="236" t="s">
        <v>415</v>
      </c>
      <c r="E697" s="18" t="s">
        <v>262</v>
      </c>
      <c r="F697" s="237">
        <v>6.22</v>
      </c>
      <c r="G697" s="33"/>
      <c r="H697" s="34"/>
    </row>
    <row r="698" spans="1:8" s="2" customFormat="1" ht="16.899999999999999" customHeight="1">
      <c r="A698" s="33"/>
      <c r="B698" s="34"/>
      <c r="C698" s="236" t="s">
        <v>467</v>
      </c>
      <c r="D698" s="236" t="s">
        <v>468</v>
      </c>
      <c r="E698" s="18" t="s">
        <v>428</v>
      </c>
      <c r="F698" s="237">
        <v>0.45</v>
      </c>
      <c r="G698" s="33"/>
      <c r="H698" s="34"/>
    </row>
    <row r="699" spans="1:8" s="2" customFormat="1" ht="16.899999999999999" customHeight="1">
      <c r="A699" s="33"/>
      <c r="B699" s="34"/>
      <c r="C699" s="232" t="s">
        <v>145</v>
      </c>
      <c r="D699" s="233" t="s">
        <v>146</v>
      </c>
      <c r="E699" s="234" t="s">
        <v>1</v>
      </c>
      <c r="F699" s="235">
        <v>6.617</v>
      </c>
      <c r="G699" s="33"/>
      <c r="H699" s="34"/>
    </row>
    <row r="700" spans="1:8" s="2" customFormat="1" ht="16.899999999999999" customHeight="1">
      <c r="A700" s="33"/>
      <c r="B700" s="34"/>
      <c r="C700" s="236" t="s">
        <v>1</v>
      </c>
      <c r="D700" s="236" t="s">
        <v>235</v>
      </c>
      <c r="E700" s="18" t="s">
        <v>1</v>
      </c>
      <c r="F700" s="237">
        <v>0</v>
      </c>
      <c r="G700" s="33"/>
      <c r="H700" s="34"/>
    </row>
    <row r="701" spans="1:8" s="2" customFormat="1" ht="16.899999999999999" customHeight="1">
      <c r="A701" s="33"/>
      <c r="B701" s="34"/>
      <c r="C701" s="236" t="s">
        <v>1</v>
      </c>
      <c r="D701" s="236" t="s">
        <v>376</v>
      </c>
      <c r="E701" s="18" t="s">
        <v>1</v>
      </c>
      <c r="F701" s="237">
        <v>0</v>
      </c>
      <c r="G701" s="33"/>
      <c r="H701" s="34"/>
    </row>
    <row r="702" spans="1:8" s="2" customFormat="1" ht="16.899999999999999" customHeight="1">
      <c r="A702" s="33"/>
      <c r="B702" s="34"/>
      <c r="C702" s="236" t="s">
        <v>1</v>
      </c>
      <c r="D702" s="236" t="s">
        <v>377</v>
      </c>
      <c r="E702" s="18" t="s">
        <v>1</v>
      </c>
      <c r="F702" s="237">
        <v>0</v>
      </c>
      <c r="G702" s="33"/>
      <c r="H702" s="34"/>
    </row>
    <row r="703" spans="1:8" s="2" customFormat="1" ht="16.899999999999999" customHeight="1">
      <c r="A703" s="33"/>
      <c r="B703" s="34"/>
      <c r="C703" s="236" t="s">
        <v>1</v>
      </c>
      <c r="D703" s="236" t="s">
        <v>1486</v>
      </c>
      <c r="E703" s="18" t="s">
        <v>1</v>
      </c>
      <c r="F703" s="237">
        <v>2.4</v>
      </c>
      <c r="G703" s="33"/>
      <c r="H703" s="34"/>
    </row>
    <row r="704" spans="1:8" s="2" customFormat="1" ht="16.899999999999999" customHeight="1">
      <c r="A704" s="33"/>
      <c r="B704" s="34"/>
      <c r="C704" s="236" t="s">
        <v>1</v>
      </c>
      <c r="D704" s="236" t="s">
        <v>382</v>
      </c>
      <c r="E704" s="18" t="s">
        <v>1</v>
      </c>
      <c r="F704" s="237">
        <v>0</v>
      </c>
      <c r="G704" s="33"/>
      <c r="H704" s="34"/>
    </row>
    <row r="705" spans="1:8" s="2" customFormat="1" ht="16.899999999999999" customHeight="1">
      <c r="A705" s="33"/>
      <c r="B705" s="34"/>
      <c r="C705" s="236" t="s">
        <v>1</v>
      </c>
      <c r="D705" s="236" t="s">
        <v>1487</v>
      </c>
      <c r="E705" s="18" t="s">
        <v>1</v>
      </c>
      <c r="F705" s="237">
        <v>3.2</v>
      </c>
      <c r="G705" s="33"/>
      <c r="H705" s="34"/>
    </row>
    <row r="706" spans="1:8" s="2" customFormat="1" ht="16.899999999999999" customHeight="1">
      <c r="A706" s="33"/>
      <c r="B706" s="34"/>
      <c r="C706" s="236" t="s">
        <v>1</v>
      </c>
      <c r="D706" s="236" t="s">
        <v>387</v>
      </c>
      <c r="E706" s="18" t="s">
        <v>1</v>
      </c>
      <c r="F706" s="237">
        <v>0</v>
      </c>
      <c r="G706" s="33"/>
      <c r="H706" s="34"/>
    </row>
    <row r="707" spans="1:8" s="2" customFormat="1" ht="16.899999999999999" customHeight="1">
      <c r="A707" s="33"/>
      <c r="B707" s="34"/>
      <c r="C707" s="236" t="s">
        <v>1</v>
      </c>
      <c r="D707" s="236" t="s">
        <v>1488</v>
      </c>
      <c r="E707" s="18" t="s">
        <v>1</v>
      </c>
      <c r="F707" s="237">
        <v>0.24</v>
      </c>
      <c r="G707" s="33"/>
      <c r="H707" s="34"/>
    </row>
    <row r="708" spans="1:8" s="2" customFormat="1" ht="16.899999999999999" customHeight="1">
      <c r="A708" s="33"/>
      <c r="B708" s="34"/>
      <c r="C708" s="236" t="s">
        <v>1</v>
      </c>
      <c r="D708" s="236" t="s">
        <v>1489</v>
      </c>
      <c r="E708" s="18" t="s">
        <v>1</v>
      </c>
      <c r="F708" s="237">
        <v>0.25</v>
      </c>
      <c r="G708" s="33"/>
      <c r="H708" s="34"/>
    </row>
    <row r="709" spans="1:8" s="2" customFormat="1" ht="16.899999999999999" customHeight="1">
      <c r="A709" s="33"/>
      <c r="B709" s="34"/>
      <c r="C709" s="236" t="s">
        <v>1</v>
      </c>
      <c r="D709" s="236" t="s">
        <v>1490</v>
      </c>
      <c r="E709" s="18" t="s">
        <v>1</v>
      </c>
      <c r="F709" s="237">
        <v>0.28299999999999997</v>
      </c>
      <c r="G709" s="33"/>
      <c r="H709" s="34"/>
    </row>
    <row r="710" spans="1:8" s="2" customFormat="1" ht="16.899999999999999" customHeight="1">
      <c r="A710" s="33"/>
      <c r="B710" s="34"/>
      <c r="C710" s="236" t="s">
        <v>1</v>
      </c>
      <c r="D710" s="236" t="s">
        <v>1491</v>
      </c>
      <c r="E710" s="18" t="s">
        <v>1</v>
      </c>
      <c r="F710" s="237">
        <v>0.22500000000000001</v>
      </c>
      <c r="G710" s="33"/>
      <c r="H710" s="34"/>
    </row>
    <row r="711" spans="1:8" s="2" customFormat="1" ht="16.899999999999999" customHeight="1">
      <c r="A711" s="33"/>
      <c r="B711" s="34"/>
      <c r="C711" s="236" t="s">
        <v>1</v>
      </c>
      <c r="D711" s="236" t="s">
        <v>1492</v>
      </c>
      <c r="E711" s="18" t="s">
        <v>1</v>
      </c>
      <c r="F711" s="237">
        <v>1.9E-2</v>
      </c>
      <c r="G711" s="33"/>
      <c r="H711" s="34"/>
    </row>
    <row r="712" spans="1:8" s="2" customFormat="1" ht="16.899999999999999" customHeight="1">
      <c r="A712" s="33"/>
      <c r="B712" s="34"/>
      <c r="C712" s="236" t="s">
        <v>145</v>
      </c>
      <c r="D712" s="236" t="s">
        <v>146</v>
      </c>
      <c r="E712" s="18" t="s">
        <v>1</v>
      </c>
      <c r="F712" s="237">
        <v>6.617</v>
      </c>
      <c r="G712" s="33"/>
      <c r="H712" s="34"/>
    </row>
    <row r="713" spans="1:8" s="2" customFormat="1" ht="16.899999999999999" customHeight="1">
      <c r="A713" s="33"/>
      <c r="B713" s="34"/>
      <c r="C713" s="238" t="s">
        <v>1735</v>
      </c>
      <c r="D713" s="33"/>
      <c r="E713" s="33"/>
      <c r="F713" s="33"/>
      <c r="G713" s="33"/>
      <c r="H713" s="34"/>
    </row>
    <row r="714" spans="1:8" s="2" customFormat="1" ht="16.899999999999999" customHeight="1">
      <c r="A714" s="33"/>
      <c r="B714" s="34"/>
      <c r="C714" s="236" t="s">
        <v>373</v>
      </c>
      <c r="D714" s="236" t="s">
        <v>374</v>
      </c>
      <c r="E714" s="18" t="s">
        <v>262</v>
      </c>
      <c r="F714" s="237">
        <v>5.2939999999999996</v>
      </c>
      <c r="G714" s="33"/>
      <c r="H714" s="34"/>
    </row>
    <row r="715" spans="1:8" s="2" customFormat="1" ht="16.899999999999999" customHeight="1">
      <c r="A715" s="33"/>
      <c r="B715" s="34"/>
      <c r="C715" s="236" t="s">
        <v>432</v>
      </c>
      <c r="D715" s="236" t="s">
        <v>433</v>
      </c>
      <c r="E715" s="18" t="s">
        <v>294</v>
      </c>
      <c r="F715" s="237">
        <v>31.972999999999999</v>
      </c>
      <c r="G715" s="33"/>
      <c r="H715" s="34"/>
    </row>
    <row r="716" spans="1:8" s="2" customFormat="1" ht="16.899999999999999" customHeight="1">
      <c r="A716" s="33"/>
      <c r="B716" s="34"/>
      <c r="C716" s="232" t="s">
        <v>1369</v>
      </c>
      <c r="D716" s="233" t="s">
        <v>146</v>
      </c>
      <c r="E716" s="234" t="s">
        <v>1</v>
      </c>
      <c r="F716" s="235">
        <v>0</v>
      </c>
      <c r="G716" s="33"/>
      <c r="H716" s="34"/>
    </row>
    <row r="717" spans="1:8" s="2" customFormat="1" ht="16.899999999999999" customHeight="1">
      <c r="A717" s="33"/>
      <c r="B717" s="34"/>
      <c r="C717" s="232" t="s">
        <v>1767</v>
      </c>
      <c r="D717" s="233" t="s">
        <v>146</v>
      </c>
      <c r="E717" s="234" t="s">
        <v>1</v>
      </c>
      <c r="F717" s="235">
        <v>280.98</v>
      </c>
      <c r="G717" s="33"/>
      <c r="H717" s="34"/>
    </row>
    <row r="718" spans="1:8" s="2" customFormat="1" ht="16.899999999999999" customHeight="1">
      <c r="A718" s="33"/>
      <c r="B718" s="34"/>
      <c r="C718" s="232" t="s">
        <v>148</v>
      </c>
      <c r="D718" s="233" t="s">
        <v>1</v>
      </c>
      <c r="E718" s="234" t="s">
        <v>1</v>
      </c>
      <c r="F718" s="235">
        <v>0.19600000000000001</v>
      </c>
      <c r="G718" s="33"/>
      <c r="H718" s="34"/>
    </row>
    <row r="719" spans="1:8" s="2" customFormat="1" ht="16.899999999999999" customHeight="1">
      <c r="A719" s="33"/>
      <c r="B719" s="34"/>
      <c r="C719" s="236" t="s">
        <v>148</v>
      </c>
      <c r="D719" s="236" t="s">
        <v>1493</v>
      </c>
      <c r="E719" s="18" t="s">
        <v>1</v>
      </c>
      <c r="F719" s="237">
        <v>0.19600000000000001</v>
      </c>
      <c r="G719" s="33"/>
      <c r="H719" s="34"/>
    </row>
    <row r="720" spans="1:8" s="2" customFormat="1" ht="16.899999999999999" customHeight="1">
      <c r="A720" s="33"/>
      <c r="B720" s="34"/>
      <c r="C720" s="238" t="s">
        <v>1735</v>
      </c>
      <c r="D720" s="33"/>
      <c r="E720" s="33"/>
      <c r="F720" s="33"/>
      <c r="G720" s="33"/>
      <c r="H720" s="34"/>
    </row>
    <row r="721" spans="1:8" s="2" customFormat="1" ht="16.899999999999999" customHeight="1">
      <c r="A721" s="33"/>
      <c r="B721" s="34"/>
      <c r="C721" s="236" t="s">
        <v>432</v>
      </c>
      <c r="D721" s="236" t="s">
        <v>433</v>
      </c>
      <c r="E721" s="18" t="s">
        <v>294</v>
      </c>
      <c r="F721" s="237">
        <v>31.972999999999999</v>
      </c>
      <c r="G721" s="33"/>
      <c r="H721" s="34"/>
    </row>
    <row r="722" spans="1:8" s="2" customFormat="1" ht="16.899999999999999" customHeight="1">
      <c r="A722" s="33"/>
      <c r="B722" s="34"/>
      <c r="C722" s="236" t="s">
        <v>414</v>
      </c>
      <c r="D722" s="236" t="s">
        <v>415</v>
      </c>
      <c r="E722" s="18" t="s">
        <v>262</v>
      </c>
      <c r="F722" s="237">
        <v>6.22</v>
      </c>
      <c r="G722" s="33"/>
      <c r="H722" s="34"/>
    </row>
    <row r="723" spans="1:8" s="2" customFormat="1" ht="16.899999999999999" customHeight="1">
      <c r="A723" s="33"/>
      <c r="B723" s="34"/>
      <c r="C723" s="236" t="s">
        <v>461</v>
      </c>
      <c r="D723" s="236" t="s">
        <v>462</v>
      </c>
      <c r="E723" s="18" t="s">
        <v>428</v>
      </c>
      <c r="F723" s="237">
        <v>0.35299999999999998</v>
      </c>
      <c r="G723" s="33"/>
      <c r="H723" s="34"/>
    </row>
    <row r="724" spans="1:8" s="2" customFormat="1" ht="16.899999999999999" customHeight="1">
      <c r="A724" s="33"/>
      <c r="B724" s="34"/>
      <c r="C724" s="232" t="s">
        <v>1768</v>
      </c>
      <c r="D724" s="233" t="s">
        <v>1</v>
      </c>
      <c r="E724" s="234" t="s">
        <v>1</v>
      </c>
      <c r="F724" s="235">
        <v>58.3</v>
      </c>
      <c r="G724" s="33"/>
      <c r="H724" s="34"/>
    </row>
    <row r="725" spans="1:8" s="2" customFormat="1" ht="16.899999999999999" customHeight="1">
      <c r="A725" s="33"/>
      <c r="B725" s="34"/>
      <c r="C725" s="232" t="s">
        <v>150</v>
      </c>
      <c r="D725" s="233" t="s">
        <v>1</v>
      </c>
      <c r="E725" s="234" t="s">
        <v>1</v>
      </c>
      <c r="F725" s="235">
        <v>38.393999999999998</v>
      </c>
      <c r="G725" s="33"/>
      <c r="H725" s="34"/>
    </row>
    <row r="726" spans="1:8" s="2" customFormat="1" ht="16.899999999999999" customHeight="1">
      <c r="A726" s="33"/>
      <c r="B726" s="34"/>
      <c r="C726" s="236" t="s">
        <v>1</v>
      </c>
      <c r="D726" s="236" t="s">
        <v>235</v>
      </c>
      <c r="E726" s="18" t="s">
        <v>1</v>
      </c>
      <c r="F726" s="237">
        <v>0</v>
      </c>
      <c r="G726" s="33"/>
      <c r="H726" s="34"/>
    </row>
    <row r="727" spans="1:8" s="2" customFormat="1" ht="16.899999999999999" customHeight="1">
      <c r="A727" s="33"/>
      <c r="B727" s="34"/>
      <c r="C727" s="236" t="s">
        <v>1</v>
      </c>
      <c r="D727" s="236" t="s">
        <v>270</v>
      </c>
      <c r="E727" s="18" t="s">
        <v>1</v>
      </c>
      <c r="F727" s="237">
        <v>0</v>
      </c>
      <c r="G727" s="33"/>
      <c r="H727" s="34"/>
    </row>
    <row r="728" spans="1:8" s="2" customFormat="1" ht="16.899999999999999" customHeight="1">
      <c r="A728" s="33"/>
      <c r="B728" s="34"/>
      <c r="C728" s="236" t="s">
        <v>1</v>
      </c>
      <c r="D728" s="236" t="s">
        <v>1472</v>
      </c>
      <c r="E728" s="18" t="s">
        <v>1</v>
      </c>
      <c r="F728" s="237">
        <v>16</v>
      </c>
      <c r="G728" s="33"/>
      <c r="H728" s="34"/>
    </row>
    <row r="729" spans="1:8" s="2" customFormat="1" ht="16.899999999999999" customHeight="1">
      <c r="A729" s="33"/>
      <c r="B729" s="34"/>
      <c r="C729" s="236" t="s">
        <v>1</v>
      </c>
      <c r="D729" s="236" t="s">
        <v>1473</v>
      </c>
      <c r="E729" s="18" t="s">
        <v>1</v>
      </c>
      <c r="F729" s="237">
        <v>8.8000000000000007</v>
      </c>
      <c r="G729" s="33"/>
      <c r="H729" s="34"/>
    </row>
    <row r="730" spans="1:8" s="2" customFormat="1" ht="16.899999999999999" customHeight="1">
      <c r="A730" s="33"/>
      <c r="B730" s="34"/>
      <c r="C730" s="236" t="s">
        <v>1</v>
      </c>
      <c r="D730" s="236" t="s">
        <v>1474</v>
      </c>
      <c r="E730" s="18" t="s">
        <v>1</v>
      </c>
      <c r="F730" s="237">
        <v>6.8</v>
      </c>
      <c r="G730" s="33"/>
      <c r="H730" s="34"/>
    </row>
    <row r="731" spans="1:8" s="2" customFormat="1" ht="16.899999999999999" customHeight="1">
      <c r="A731" s="33"/>
      <c r="B731" s="34"/>
      <c r="C731" s="236" t="s">
        <v>1</v>
      </c>
      <c r="D731" s="236" t="s">
        <v>1475</v>
      </c>
      <c r="E731" s="18" t="s">
        <v>1</v>
      </c>
      <c r="F731" s="237">
        <v>0.85</v>
      </c>
      <c r="G731" s="33"/>
      <c r="H731" s="34"/>
    </row>
    <row r="732" spans="1:8" s="2" customFormat="1" ht="16.899999999999999" customHeight="1">
      <c r="A732" s="33"/>
      <c r="B732" s="34"/>
      <c r="C732" s="236" t="s">
        <v>1</v>
      </c>
      <c r="D732" s="236" t="s">
        <v>1476</v>
      </c>
      <c r="E732" s="18" t="s">
        <v>1</v>
      </c>
      <c r="F732" s="237">
        <v>0.78800000000000003</v>
      </c>
      <c r="G732" s="33"/>
      <c r="H732" s="34"/>
    </row>
    <row r="733" spans="1:8" s="2" customFormat="1" ht="16.899999999999999" customHeight="1">
      <c r="A733" s="33"/>
      <c r="B733" s="34"/>
      <c r="C733" s="236" t="s">
        <v>1</v>
      </c>
      <c r="D733" s="236" t="s">
        <v>1477</v>
      </c>
      <c r="E733" s="18" t="s">
        <v>1</v>
      </c>
      <c r="F733" s="237">
        <v>1.9E-2</v>
      </c>
      <c r="G733" s="33"/>
      <c r="H733" s="34"/>
    </row>
    <row r="734" spans="1:8" s="2" customFormat="1" ht="16.899999999999999" customHeight="1">
      <c r="A734" s="33"/>
      <c r="B734" s="34"/>
      <c r="C734" s="236" t="s">
        <v>1</v>
      </c>
      <c r="D734" s="236" t="s">
        <v>1478</v>
      </c>
      <c r="E734" s="18" t="s">
        <v>1</v>
      </c>
      <c r="F734" s="237">
        <v>11.025</v>
      </c>
      <c r="G734" s="33"/>
      <c r="H734" s="34"/>
    </row>
    <row r="735" spans="1:8" s="2" customFormat="1" ht="16.899999999999999" customHeight="1">
      <c r="A735" s="33"/>
      <c r="B735" s="34"/>
      <c r="C735" s="236" t="s">
        <v>1</v>
      </c>
      <c r="D735" s="236" t="s">
        <v>1479</v>
      </c>
      <c r="E735" s="18" t="s">
        <v>1</v>
      </c>
      <c r="F735" s="237">
        <v>-1.45</v>
      </c>
      <c r="G735" s="33"/>
      <c r="H735" s="34"/>
    </row>
    <row r="736" spans="1:8" s="2" customFormat="1" ht="16.899999999999999" customHeight="1">
      <c r="A736" s="33"/>
      <c r="B736" s="34"/>
      <c r="C736" s="236" t="s">
        <v>1</v>
      </c>
      <c r="D736" s="236" t="s">
        <v>1480</v>
      </c>
      <c r="E736" s="18" t="s">
        <v>1</v>
      </c>
      <c r="F736" s="237">
        <v>-4.4379999999999997</v>
      </c>
      <c r="G736" s="33"/>
      <c r="H736" s="34"/>
    </row>
    <row r="737" spans="1:8" s="2" customFormat="1" ht="16.899999999999999" customHeight="1">
      <c r="A737" s="33"/>
      <c r="B737" s="34"/>
      <c r="C737" s="236" t="s">
        <v>150</v>
      </c>
      <c r="D737" s="236" t="s">
        <v>146</v>
      </c>
      <c r="E737" s="18" t="s">
        <v>1</v>
      </c>
      <c r="F737" s="237">
        <v>38.393999999999998</v>
      </c>
      <c r="G737" s="33"/>
      <c r="H737" s="34"/>
    </row>
    <row r="738" spans="1:8" s="2" customFormat="1" ht="16.899999999999999" customHeight="1">
      <c r="A738" s="33"/>
      <c r="B738" s="34"/>
      <c r="C738" s="238" t="s">
        <v>1735</v>
      </c>
      <c r="D738" s="33"/>
      <c r="E738" s="33"/>
      <c r="F738" s="33"/>
      <c r="G738" s="33"/>
      <c r="H738" s="34"/>
    </row>
    <row r="739" spans="1:8" s="2" customFormat="1" ht="16.899999999999999" customHeight="1">
      <c r="A739" s="33"/>
      <c r="B739" s="34"/>
      <c r="C739" s="236" t="s">
        <v>267</v>
      </c>
      <c r="D739" s="236" t="s">
        <v>268</v>
      </c>
      <c r="E739" s="18" t="s">
        <v>262</v>
      </c>
      <c r="F739" s="237">
        <v>19.196999999999999</v>
      </c>
      <c r="G739" s="33"/>
      <c r="H739" s="34"/>
    </row>
    <row r="740" spans="1:8" s="2" customFormat="1" ht="16.899999999999999" customHeight="1">
      <c r="A740" s="33"/>
      <c r="B740" s="34"/>
      <c r="C740" s="236" t="s">
        <v>292</v>
      </c>
      <c r="D740" s="236" t="s">
        <v>293</v>
      </c>
      <c r="E740" s="18" t="s">
        <v>294</v>
      </c>
      <c r="F740" s="237">
        <v>19.196999999999999</v>
      </c>
      <c r="G740" s="33"/>
      <c r="H740" s="34"/>
    </row>
    <row r="741" spans="1:8" s="2" customFormat="1" ht="16.899999999999999" customHeight="1">
      <c r="A741" s="33"/>
      <c r="B741" s="34"/>
      <c r="C741" s="236" t="s">
        <v>297</v>
      </c>
      <c r="D741" s="236" t="s">
        <v>298</v>
      </c>
      <c r="E741" s="18" t="s">
        <v>262</v>
      </c>
      <c r="F741" s="237">
        <v>11.518000000000001</v>
      </c>
      <c r="G741" s="33"/>
      <c r="H741" s="34"/>
    </row>
    <row r="742" spans="1:8" s="2" customFormat="1" ht="16.899999999999999" customHeight="1">
      <c r="A742" s="33"/>
      <c r="B742" s="34"/>
      <c r="C742" s="236" t="s">
        <v>301</v>
      </c>
      <c r="D742" s="236" t="s">
        <v>302</v>
      </c>
      <c r="E742" s="18" t="s">
        <v>262</v>
      </c>
      <c r="F742" s="237">
        <v>11.518000000000001</v>
      </c>
      <c r="G742" s="33"/>
      <c r="H742" s="34"/>
    </row>
    <row r="743" spans="1:8" s="2" customFormat="1" ht="16.899999999999999" customHeight="1">
      <c r="A743" s="33"/>
      <c r="B743" s="34"/>
      <c r="C743" s="236" t="s">
        <v>305</v>
      </c>
      <c r="D743" s="236" t="s">
        <v>306</v>
      </c>
      <c r="E743" s="18" t="s">
        <v>262</v>
      </c>
      <c r="F743" s="237">
        <v>7.6790000000000003</v>
      </c>
      <c r="G743" s="33"/>
      <c r="H743" s="34"/>
    </row>
    <row r="744" spans="1:8" s="2" customFormat="1" ht="16.899999999999999" customHeight="1">
      <c r="A744" s="33"/>
      <c r="B744" s="34"/>
      <c r="C744" s="236" t="s">
        <v>310</v>
      </c>
      <c r="D744" s="236" t="s">
        <v>311</v>
      </c>
      <c r="E744" s="18" t="s">
        <v>262</v>
      </c>
      <c r="F744" s="237">
        <v>3.839</v>
      </c>
      <c r="G744" s="33"/>
      <c r="H744" s="34"/>
    </row>
    <row r="745" spans="1:8" s="2" customFormat="1" ht="16.899999999999999" customHeight="1">
      <c r="A745" s="33"/>
      <c r="B745" s="34"/>
      <c r="C745" s="236" t="s">
        <v>353</v>
      </c>
      <c r="D745" s="236" t="s">
        <v>354</v>
      </c>
      <c r="E745" s="18" t="s">
        <v>294</v>
      </c>
      <c r="F745" s="237">
        <v>15.358000000000001</v>
      </c>
      <c r="G745" s="33"/>
      <c r="H745" s="34"/>
    </row>
    <row r="746" spans="1:8" s="2" customFormat="1" ht="16.899999999999999" customHeight="1">
      <c r="A746" s="33"/>
      <c r="B746" s="34"/>
      <c r="C746" s="236" t="s">
        <v>363</v>
      </c>
      <c r="D746" s="236" t="s">
        <v>364</v>
      </c>
      <c r="E746" s="18" t="s">
        <v>262</v>
      </c>
      <c r="F746" s="237">
        <v>3.839</v>
      </c>
      <c r="G746" s="33"/>
      <c r="H746" s="34"/>
    </row>
    <row r="747" spans="1:8" s="2" customFormat="1" ht="16.899999999999999" customHeight="1">
      <c r="A747" s="33"/>
      <c r="B747" s="34"/>
      <c r="C747" s="236" t="s">
        <v>432</v>
      </c>
      <c r="D747" s="236" t="s">
        <v>433</v>
      </c>
      <c r="E747" s="18" t="s">
        <v>294</v>
      </c>
      <c r="F747" s="237">
        <v>31.972999999999999</v>
      </c>
      <c r="G747" s="33"/>
      <c r="H747" s="34"/>
    </row>
    <row r="748" spans="1:8" s="2" customFormat="1" ht="16.899999999999999" customHeight="1">
      <c r="A748" s="33"/>
      <c r="B748" s="34"/>
      <c r="C748" s="232" t="s">
        <v>1769</v>
      </c>
      <c r="D748" s="233" t="s">
        <v>1</v>
      </c>
      <c r="E748" s="234" t="s">
        <v>1</v>
      </c>
      <c r="F748" s="235">
        <v>606.83600000000001</v>
      </c>
      <c r="G748" s="33"/>
      <c r="H748" s="34"/>
    </row>
    <row r="749" spans="1:8" s="2" customFormat="1" ht="16.899999999999999" customHeight="1">
      <c r="A749" s="33"/>
      <c r="B749" s="34"/>
      <c r="C749" s="232" t="s">
        <v>1770</v>
      </c>
      <c r="D749" s="233" t="s">
        <v>1</v>
      </c>
      <c r="E749" s="234" t="s">
        <v>1</v>
      </c>
      <c r="F749" s="235">
        <v>133.5</v>
      </c>
      <c r="G749" s="33"/>
      <c r="H749" s="34"/>
    </row>
    <row r="750" spans="1:8" s="2" customFormat="1" ht="16.899999999999999" customHeight="1">
      <c r="A750" s="33"/>
      <c r="B750" s="34"/>
      <c r="C750" s="232" t="s">
        <v>1771</v>
      </c>
      <c r="D750" s="233" t="s">
        <v>1</v>
      </c>
      <c r="E750" s="234" t="s">
        <v>1</v>
      </c>
      <c r="F750" s="235">
        <v>95.274000000000001</v>
      </c>
      <c r="G750" s="33"/>
      <c r="H750" s="34"/>
    </row>
    <row r="751" spans="1:8" s="2" customFormat="1" ht="26.45" customHeight="1">
      <c r="A751" s="33"/>
      <c r="B751" s="34"/>
      <c r="C751" s="231" t="s">
        <v>1780</v>
      </c>
      <c r="D751" s="231" t="s">
        <v>94</v>
      </c>
      <c r="E751" s="33"/>
      <c r="F751" s="33"/>
      <c r="G751" s="33"/>
      <c r="H751" s="34"/>
    </row>
    <row r="752" spans="1:8" s="2" customFormat="1" ht="16.899999999999999" customHeight="1">
      <c r="A752" s="33"/>
      <c r="B752" s="34"/>
      <c r="C752" s="232" t="s">
        <v>1734</v>
      </c>
      <c r="D752" s="233" t="s">
        <v>1</v>
      </c>
      <c r="E752" s="234" t="s">
        <v>1</v>
      </c>
      <c r="F752" s="235">
        <v>1</v>
      </c>
      <c r="G752" s="33"/>
      <c r="H752" s="34"/>
    </row>
    <row r="753" spans="1:8" s="2" customFormat="1" ht="16.899999999999999" customHeight="1">
      <c r="A753" s="33"/>
      <c r="B753" s="34"/>
      <c r="C753" s="232" t="s">
        <v>100</v>
      </c>
      <c r="D753" s="233" t="s">
        <v>101</v>
      </c>
      <c r="E753" s="234" t="s">
        <v>1</v>
      </c>
      <c r="F753" s="235">
        <v>0</v>
      </c>
      <c r="G753" s="33"/>
      <c r="H753" s="34"/>
    </row>
    <row r="754" spans="1:8" s="2" customFormat="1" ht="16.899999999999999" customHeight="1">
      <c r="A754" s="33"/>
      <c r="B754" s="34"/>
      <c r="C754" s="232" t="s">
        <v>1736</v>
      </c>
      <c r="D754" s="233" t="s">
        <v>101</v>
      </c>
      <c r="E754" s="234" t="s">
        <v>1</v>
      </c>
      <c r="F754" s="235">
        <v>0.06</v>
      </c>
      <c r="G754" s="33"/>
      <c r="H754" s="34"/>
    </row>
    <row r="755" spans="1:8" s="2" customFormat="1" ht="16.899999999999999" customHeight="1">
      <c r="A755" s="33"/>
      <c r="B755" s="34"/>
      <c r="C755" s="232" t="s">
        <v>1781</v>
      </c>
      <c r="D755" s="233" t="s">
        <v>101</v>
      </c>
      <c r="E755" s="234" t="s">
        <v>1</v>
      </c>
      <c r="F755" s="235">
        <v>1.76</v>
      </c>
      <c r="G755" s="33"/>
      <c r="H755" s="34"/>
    </row>
    <row r="756" spans="1:8" s="2" customFormat="1" ht="16.899999999999999" customHeight="1">
      <c r="A756" s="33"/>
      <c r="B756" s="34"/>
      <c r="C756" s="232" t="s">
        <v>1737</v>
      </c>
      <c r="D756" s="233" t="s">
        <v>1738</v>
      </c>
      <c r="E756" s="234" t="s">
        <v>1</v>
      </c>
      <c r="F756" s="235">
        <v>184</v>
      </c>
      <c r="G756" s="33"/>
      <c r="H756" s="34"/>
    </row>
    <row r="757" spans="1:8" s="2" customFormat="1" ht="16.899999999999999" customHeight="1">
      <c r="A757" s="33"/>
      <c r="B757" s="34"/>
      <c r="C757" s="232" t="s">
        <v>1773</v>
      </c>
      <c r="D757" s="233" t="s">
        <v>1</v>
      </c>
      <c r="E757" s="234" t="s">
        <v>1</v>
      </c>
      <c r="F757" s="235">
        <v>349.2</v>
      </c>
      <c r="G757" s="33"/>
      <c r="H757" s="34"/>
    </row>
    <row r="758" spans="1:8" s="2" customFormat="1" ht="16.899999999999999" customHeight="1">
      <c r="A758" s="33"/>
      <c r="B758" s="34"/>
      <c r="C758" s="232" t="s">
        <v>1782</v>
      </c>
      <c r="D758" s="233" t="s">
        <v>1</v>
      </c>
      <c r="E758" s="234" t="s">
        <v>1</v>
      </c>
      <c r="F758" s="235">
        <v>5.88</v>
      </c>
      <c r="G758" s="33"/>
      <c r="H758" s="34"/>
    </row>
    <row r="759" spans="1:8" s="2" customFormat="1" ht="16.899999999999999" customHeight="1">
      <c r="A759" s="33"/>
      <c r="B759" s="34"/>
      <c r="C759" s="232" t="s">
        <v>1742</v>
      </c>
      <c r="D759" s="233" t="s">
        <v>1</v>
      </c>
      <c r="E759" s="234" t="s">
        <v>1</v>
      </c>
      <c r="F759" s="235">
        <v>7.2</v>
      </c>
      <c r="G759" s="33"/>
      <c r="H759" s="34"/>
    </row>
    <row r="760" spans="1:8" s="2" customFormat="1" ht="16.899999999999999" customHeight="1">
      <c r="A760" s="33"/>
      <c r="B760" s="34"/>
      <c r="C760" s="232" t="s">
        <v>1743</v>
      </c>
      <c r="D760" s="233" t="s">
        <v>1</v>
      </c>
      <c r="E760" s="234" t="s">
        <v>1</v>
      </c>
      <c r="F760" s="235">
        <v>570</v>
      </c>
      <c r="G760" s="33"/>
      <c r="H760" s="34"/>
    </row>
    <row r="761" spans="1:8" s="2" customFormat="1" ht="16.899999999999999" customHeight="1">
      <c r="A761" s="33"/>
      <c r="B761" s="34"/>
      <c r="C761" s="232" t="s">
        <v>1744</v>
      </c>
      <c r="D761" s="233" t="s">
        <v>1</v>
      </c>
      <c r="E761" s="234" t="s">
        <v>1</v>
      </c>
      <c r="F761" s="235">
        <v>427</v>
      </c>
      <c r="G761" s="33"/>
      <c r="H761" s="34"/>
    </row>
    <row r="762" spans="1:8" s="2" customFormat="1" ht="16.899999999999999" customHeight="1">
      <c r="A762" s="33"/>
      <c r="B762" s="34"/>
      <c r="C762" s="232" t="s">
        <v>1745</v>
      </c>
      <c r="D762" s="233" t="s">
        <v>1</v>
      </c>
      <c r="E762" s="234" t="s">
        <v>1</v>
      </c>
      <c r="F762" s="235">
        <v>67</v>
      </c>
      <c r="G762" s="33"/>
      <c r="H762" s="34"/>
    </row>
    <row r="763" spans="1:8" s="2" customFormat="1" ht="16.899999999999999" customHeight="1">
      <c r="A763" s="33"/>
      <c r="B763" s="34"/>
      <c r="C763" s="232" t="s">
        <v>1783</v>
      </c>
      <c r="D763" s="233" t="s">
        <v>1</v>
      </c>
      <c r="E763" s="234" t="s">
        <v>1</v>
      </c>
      <c r="F763" s="235">
        <v>11.5</v>
      </c>
      <c r="G763" s="33"/>
      <c r="H763" s="34"/>
    </row>
    <row r="764" spans="1:8" s="2" customFormat="1" ht="16.899999999999999" customHeight="1">
      <c r="A764" s="33"/>
      <c r="B764" s="34"/>
      <c r="C764" s="232" t="s">
        <v>106</v>
      </c>
      <c r="D764" s="233" t="s">
        <v>101</v>
      </c>
      <c r="E764" s="234" t="s">
        <v>1</v>
      </c>
      <c r="F764" s="235">
        <v>0</v>
      </c>
      <c r="G764" s="33"/>
      <c r="H764" s="34"/>
    </row>
    <row r="765" spans="1:8" s="2" customFormat="1" ht="16.899999999999999" customHeight="1">
      <c r="A765" s="33"/>
      <c r="B765" s="34"/>
      <c r="C765" s="232" t="s">
        <v>1746</v>
      </c>
      <c r="D765" s="233" t="s">
        <v>101</v>
      </c>
      <c r="E765" s="234" t="s">
        <v>1</v>
      </c>
      <c r="F765" s="235">
        <v>27.17</v>
      </c>
      <c r="G765" s="33"/>
      <c r="H765" s="34"/>
    </row>
    <row r="766" spans="1:8" s="2" customFormat="1" ht="16.899999999999999" customHeight="1">
      <c r="A766" s="33"/>
      <c r="B766" s="34"/>
      <c r="C766" s="232" t="s">
        <v>108</v>
      </c>
      <c r="D766" s="233" t="s">
        <v>101</v>
      </c>
      <c r="E766" s="234" t="s">
        <v>1</v>
      </c>
      <c r="F766" s="235">
        <v>0</v>
      </c>
      <c r="G766" s="33"/>
      <c r="H766" s="34"/>
    </row>
    <row r="767" spans="1:8" s="2" customFormat="1" ht="16.899999999999999" customHeight="1">
      <c r="A767" s="33"/>
      <c r="B767" s="34"/>
      <c r="C767" s="232" t="s">
        <v>1784</v>
      </c>
      <c r="D767" s="233" t="s">
        <v>1</v>
      </c>
      <c r="E767" s="234" t="s">
        <v>1</v>
      </c>
      <c r="F767" s="235">
        <v>87.5</v>
      </c>
      <c r="G767" s="33"/>
      <c r="H767" s="34"/>
    </row>
    <row r="768" spans="1:8" s="2" customFormat="1" ht="16.899999999999999" customHeight="1">
      <c r="A768" s="33"/>
      <c r="B768" s="34"/>
      <c r="C768" s="232" t="s">
        <v>1747</v>
      </c>
      <c r="D768" s="233" t="s">
        <v>1</v>
      </c>
      <c r="E768" s="234" t="s">
        <v>1</v>
      </c>
      <c r="F768" s="235">
        <v>2</v>
      </c>
      <c r="G768" s="33"/>
      <c r="H768" s="34"/>
    </row>
    <row r="769" spans="1:8" s="2" customFormat="1" ht="16.899999999999999" customHeight="1">
      <c r="A769" s="33"/>
      <c r="B769" s="34"/>
      <c r="C769" s="232" t="s">
        <v>110</v>
      </c>
      <c r="D769" s="233" t="s">
        <v>1</v>
      </c>
      <c r="E769" s="234" t="s">
        <v>1</v>
      </c>
      <c r="F769" s="235">
        <v>19.2</v>
      </c>
      <c r="G769" s="33"/>
      <c r="H769" s="34"/>
    </row>
    <row r="770" spans="1:8" s="2" customFormat="1" ht="16.899999999999999" customHeight="1">
      <c r="A770" s="33"/>
      <c r="B770" s="34"/>
      <c r="C770" s="232" t="s">
        <v>112</v>
      </c>
      <c r="D770" s="233" t="s">
        <v>1</v>
      </c>
      <c r="E770" s="234" t="s">
        <v>1</v>
      </c>
      <c r="F770" s="235">
        <v>110.3</v>
      </c>
      <c r="G770" s="33"/>
      <c r="H770" s="34"/>
    </row>
    <row r="771" spans="1:8" s="2" customFormat="1" ht="16.899999999999999" customHeight="1">
      <c r="A771" s="33"/>
      <c r="B771" s="34"/>
      <c r="C771" s="232" t="s">
        <v>121</v>
      </c>
      <c r="D771" s="233" t="s">
        <v>1</v>
      </c>
      <c r="E771" s="234" t="s">
        <v>1</v>
      </c>
      <c r="F771" s="235">
        <v>40</v>
      </c>
      <c r="G771" s="33"/>
      <c r="H771" s="34"/>
    </row>
    <row r="772" spans="1:8" s="2" customFormat="1" ht="16.899999999999999" customHeight="1">
      <c r="A772" s="33"/>
      <c r="B772" s="34"/>
      <c r="C772" s="238" t="s">
        <v>1735</v>
      </c>
      <c r="D772" s="33"/>
      <c r="E772" s="33"/>
      <c r="F772" s="33"/>
      <c r="G772" s="33"/>
      <c r="H772" s="34"/>
    </row>
    <row r="773" spans="1:8" s="2" customFormat="1" ht="16.899999999999999" customHeight="1">
      <c r="A773" s="33"/>
      <c r="B773" s="34"/>
      <c r="C773" s="236" t="s">
        <v>655</v>
      </c>
      <c r="D773" s="236" t="s">
        <v>656</v>
      </c>
      <c r="E773" s="18" t="s">
        <v>220</v>
      </c>
      <c r="F773" s="237">
        <v>40.6</v>
      </c>
      <c r="G773" s="33"/>
      <c r="H773" s="34"/>
    </row>
    <row r="774" spans="1:8" s="2" customFormat="1" ht="16.899999999999999" customHeight="1">
      <c r="A774" s="33"/>
      <c r="B774" s="34"/>
      <c r="C774" s="232" t="s">
        <v>1749</v>
      </c>
      <c r="D774" s="233" t="s">
        <v>1</v>
      </c>
      <c r="E774" s="234" t="s">
        <v>1</v>
      </c>
      <c r="F774" s="235">
        <v>2</v>
      </c>
      <c r="G774" s="33"/>
      <c r="H774" s="34"/>
    </row>
    <row r="775" spans="1:8" s="2" customFormat="1" ht="16.899999999999999" customHeight="1">
      <c r="A775" s="33"/>
      <c r="B775" s="34"/>
      <c r="C775" s="232" t="s">
        <v>1750</v>
      </c>
      <c r="D775" s="233" t="s">
        <v>1</v>
      </c>
      <c r="E775" s="234" t="s">
        <v>1</v>
      </c>
      <c r="F775" s="235">
        <v>25</v>
      </c>
      <c r="G775" s="33"/>
      <c r="H775" s="34"/>
    </row>
    <row r="776" spans="1:8" s="2" customFormat="1" ht="16.899999999999999" customHeight="1">
      <c r="A776" s="33"/>
      <c r="B776" s="34"/>
      <c r="C776" s="232" t="s">
        <v>1593</v>
      </c>
      <c r="D776" s="233" t="s">
        <v>1</v>
      </c>
      <c r="E776" s="234" t="s">
        <v>1</v>
      </c>
      <c r="F776" s="235">
        <v>300</v>
      </c>
      <c r="G776" s="33"/>
      <c r="H776" s="34"/>
    </row>
    <row r="777" spans="1:8" s="2" customFormat="1" ht="16.899999999999999" customHeight="1">
      <c r="A777" s="33"/>
      <c r="B777" s="34"/>
      <c r="C777" s="238" t="s">
        <v>1735</v>
      </c>
      <c r="D777" s="33"/>
      <c r="E777" s="33"/>
      <c r="F777" s="33"/>
      <c r="G777" s="33"/>
      <c r="H777" s="34"/>
    </row>
    <row r="778" spans="1:8" s="2" customFormat="1" ht="16.899999999999999" customHeight="1">
      <c r="A778" s="33"/>
      <c r="B778" s="34"/>
      <c r="C778" s="236" t="s">
        <v>1594</v>
      </c>
      <c r="D778" s="236" t="s">
        <v>1595</v>
      </c>
      <c r="E778" s="18" t="s">
        <v>220</v>
      </c>
      <c r="F778" s="237">
        <v>304.5</v>
      </c>
      <c r="G778" s="33"/>
      <c r="H778" s="34"/>
    </row>
    <row r="779" spans="1:8" s="2" customFormat="1" ht="16.899999999999999" customHeight="1">
      <c r="A779" s="33"/>
      <c r="B779" s="34"/>
      <c r="C779" s="232" t="s">
        <v>1751</v>
      </c>
      <c r="D779" s="233" t="s">
        <v>1</v>
      </c>
      <c r="E779" s="234" t="s">
        <v>1</v>
      </c>
      <c r="F779" s="235">
        <v>47</v>
      </c>
      <c r="G779" s="33"/>
      <c r="H779" s="34"/>
    </row>
    <row r="780" spans="1:8" s="2" customFormat="1" ht="16.899999999999999" customHeight="1">
      <c r="A780" s="33"/>
      <c r="B780" s="34"/>
      <c r="C780" s="232" t="s">
        <v>1752</v>
      </c>
      <c r="D780" s="233" t="s">
        <v>144</v>
      </c>
      <c r="E780" s="234" t="s">
        <v>1</v>
      </c>
      <c r="F780" s="235">
        <v>0</v>
      </c>
      <c r="G780" s="33"/>
      <c r="H780" s="34"/>
    </row>
    <row r="781" spans="1:8" s="2" customFormat="1" ht="16.899999999999999" customHeight="1">
      <c r="A781" s="33"/>
      <c r="B781" s="34"/>
      <c r="C781" s="232" t="s">
        <v>1753</v>
      </c>
      <c r="D781" s="233" t="s">
        <v>144</v>
      </c>
      <c r="E781" s="234" t="s">
        <v>1</v>
      </c>
      <c r="F781" s="235">
        <v>44</v>
      </c>
      <c r="G781" s="33"/>
      <c r="H781" s="34"/>
    </row>
    <row r="782" spans="1:8" s="2" customFormat="1" ht="16.899999999999999" customHeight="1">
      <c r="A782" s="33"/>
      <c r="B782" s="34"/>
      <c r="C782" s="232" t="s">
        <v>1754</v>
      </c>
      <c r="D782" s="233" t="s">
        <v>1755</v>
      </c>
      <c r="E782" s="234" t="s">
        <v>1</v>
      </c>
      <c r="F782" s="235">
        <v>60</v>
      </c>
      <c r="G782" s="33"/>
      <c r="H782" s="34"/>
    </row>
    <row r="783" spans="1:8" s="2" customFormat="1" ht="16.899999999999999" customHeight="1">
      <c r="A783" s="33"/>
      <c r="B783" s="34"/>
      <c r="C783" s="232" t="s">
        <v>1756</v>
      </c>
      <c r="D783" s="233" t="s">
        <v>1</v>
      </c>
      <c r="E783" s="234" t="s">
        <v>1</v>
      </c>
      <c r="F783" s="235">
        <v>50</v>
      </c>
      <c r="G783" s="33"/>
      <c r="H783" s="34"/>
    </row>
    <row r="784" spans="1:8" s="2" customFormat="1" ht="16.899999999999999" customHeight="1">
      <c r="A784" s="33"/>
      <c r="B784" s="34"/>
      <c r="C784" s="232" t="s">
        <v>1757</v>
      </c>
      <c r="D784" s="233" t="s">
        <v>1</v>
      </c>
      <c r="E784" s="234" t="s">
        <v>1</v>
      </c>
      <c r="F784" s="235">
        <v>8.5</v>
      </c>
      <c r="G784" s="33"/>
      <c r="H784" s="34"/>
    </row>
    <row r="785" spans="1:8" s="2" customFormat="1" ht="16.899999999999999" customHeight="1">
      <c r="A785" s="33"/>
      <c r="B785" s="34"/>
      <c r="C785" s="232" t="s">
        <v>1758</v>
      </c>
      <c r="D785" s="233" t="s">
        <v>1</v>
      </c>
      <c r="E785" s="234" t="s">
        <v>1</v>
      </c>
      <c r="F785" s="235">
        <v>3</v>
      </c>
      <c r="G785" s="33"/>
      <c r="H785" s="34"/>
    </row>
    <row r="786" spans="1:8" s="2" customFormat="1" ht="16.899999999999999" customHeight="1">
      <c r="A786" s="33"/>
      <c r="B786" s="34"/>
      <c r="C786" s="232" t="s">
        <v>1759</v>
      </c>
      <c r="D786" s="233" t="s">
        <v>1</v>
      </c>
      <c r="E786" s="234" t="s">
        <v>1</v>
      </c>
      <c r="F786" s="235">
        <v>215</v>
      </c>
      <c r="G786" s="33"/>
      <c r="H786" s="34"/>
    </row>
    <row r="787" spans="1:8" s="2" customFormat="1" ht="16.899999999999999" customHeight="1">
      <c r="A787" s="33"/>
      <c r="B787" s="34"/>
      <c r="C787" s="232" t="s">
        <v>1760</v>
      </c>
      <c r="D787" s="233" t="s">
        <v>1</v>
      </c>
      <c r="E787" s="234" t="s">
        <v>1</v>
      </c>
      <c r="F787" s="235">
        <v>155</v>
      </c>
      <c r="G787" s="33"/>
      <c r="H787" s="34"/>
    </row>
    <row r="788" spans="1:8" s="2" customFormat="1" ht="16.899999999999999" customHeight="1">
      <c r="A788" s="33"/>
      <c r="B788" s="34"/>
      <c r="C788" s="232" t="s">
        <v>1777</v>
      </c>
      <c r="D788" s="233" t="s">
        <v>1</v>
      </c>
      <c r="E788" s="234" t="s">
        <v>1</v>
      </c>
      <c r="F788" s="235">
        <v>842</v>
      </c>
      <c r="G788" s="33"/>
      <c r="H788" s="34"/>
    </row>
    <row r="789" spans="1:8" s="2" customFormat="1" ht="16.899999999999999" customHeight="1">
      <c r="A789" s="33"/>
      <c r="B789" s="34"/>
      <c r="C789" s="232" t="s">
        <v>134</v>
      </c>
      <c r="D789" s="233" t="s">
        <v>1</v>
      </c>
      <c r="E789" s="234" t="s">
        <v>1</v>
      </c>
      <c r="F789" s="235">
        <v>2.6070000000000002</v>
      </c>
      <c r="G789" s="33"/>
      <c r="H789" s="34"/>
    </row>
    <row r="790" spans="1:8" s="2" customFormat="1" ht="16.899999999999999" customHeight="1">
      <c r="A790" s="33"/>
      <c r="B790" s="34"/>
      <c r="C790" s="236" t="s">
        <v>1</v>
      </c>
      <c r="D790" s="236" t="s">
        <v>1245</v>
      </c>
      <c r="E790" s="18" t="s">
        <v>1</v>
      </c>
      <c r="F790" s="237">
        <v>0</v>
      </c>
      <c r="G790" s="33"/>
      <c r="H790" s="34"/>
    </row>
    <row r="791" spans="1:8" s="2" customFormat="1" ht="16.899999999999999" customHeight="1">
      <c r="A791" s="33"/>
      <c r="B791" s="34"/>
      <c r="C791" s="236" t="s">
        <v>1</v>
      </c>
      <c r="D791" s="236" t="s">
        <v>478</v>
      </c>
      <c r="E791" s="18" t="s">
        <v>1</v>
      </c>
      <c r="F791" s="237">
        <v>0</v>
      </c>
      <c r="G791" s="33"/>
      <c r="H791" s="34"/>
    </row>
    <row r="792" spans="1:8" s="2" customFormat="1" ht="16.899999999999999" customHeight="1">
      <c r="A792" s="33"/>
      <c r="B792" s="34"/>
      <c r="C792" s="236" t="s">
        <v>1</v>
      </c>
      <c r="D792" s="236" t="s">
        <v>136</v>
      </c>
      <c r="E792" s="18" t="s">
        <v>1</v>
      </c>
      <c r="F792" s="237">
        <v>2.6070000000000002</v>
      </c>
      <c r="G792" s="33"/>
      <c r="H792" s="34"/>
    </row>
    <row r="793" spans="1:8" s="2" customFormat="1" ht="16.899999999999999" customHeight="1">
      <c r="A793" s="33"/>
      <c r="B793" s="34"/>
      <c r="C793" s="236" t="s">
        <v>134</v>
      </c>
      <c r="D793" s="236" t="s">
        <v>146</v>
      </c>
      <c r="E793" s="18" t="s">
        <v>1</v>
      </c>
      <c r="F793" s="237">
        <v>2.6070000000000002</v>
      </c>
      <c r="G793" s="33"/>
      <c r="H793" s="34"/>
    </row>
    <row r="794" spans="1:8" s="2" customFormat="1" ht="16.899999999999999" customHeight="1">
      <c r="A794" s="33"/>
      <c r="B794" s="34"/>
      <c r="C794" s="238" t="s">
        <v>1735</v>
      </c>
      <c r="D794" s="33"/>
      <c r="E794" s="33"/>
      <c r="F794" s="33"/>
      <c r="G794" s="33"/>
      <c r="H794" s="34"/>
    </row>
    <row r="795" spans="1:8" s="2" customFormat="1" ht="16.899999999999999" customHeight="1">
      <c r="A795" s="33"/>
      <c r="B795" s="34"/>
      <c r="C795" s="236" t="s">
        <v>414</v>
      </c>
      <c r="D795" s="236" t="s">
        <v>415</v>
      </c>
      <c r="E795" s="18" t="s">
        <v>262</v>
      </c>
      <c r="F795" s="237">
        <v>2.6070000000000002</v>
      </c>
      <c r="G795" s="33"/>
      <c r="H795" s="34"/>
    </row>
    <row r="796" spans="1:8" s="2" customFormat="1" ht="16.899999999999999" customHeight="1">
      <c r="A796" s="33"/>
      <c r="B796" s="34"/>
      <c r="C796" s="236" t="s">
        <v>481</v>
      </c>
      <c r="D796" s="236" t="s">
        <v>482</v>
      </c>
      <c r="E796" s="18" t="s">
        <v>262</v>
      </c>
      <c r="F796" s="237">
        <v>2.6070000000000002</v>
      </c>
      <c r="G796" s="33"/>
      <c r="H796" s="34"/>
    </row>
    <row r="797" spans="1:8" s="2" customFormat="1" ht="16.899999999999999" customHeight="1">
      <c r="A797" s="33"/>
      <c r="B797" s="34"/>
      <c r="C797" s="232" t="s">
        <v>136</v>
      </c>
      <c r="D797" s="233" t="s">
        <v>137</v>
      </c>
      <c r="E797" s="234" t="s">
        <v>1</v>
      </c>
      <c r="F797" s="235">
        <v>2.6070000000000002</v>
      </c>
      <c r="G797" s="33"/>
      <c r="H797" s="34"/>
    </row>
    <row r="798" spans="1:8" s="2" customFormat="1" ht="16.899999999999999" customHeight="1">
      <c r="A798" s="33"/>
      <c r="B798" s="34"/>
      <c r="C798" s="236" t="s">
        <v>136</v>
      </c>
      <c r="D798" s="236" t="s">
        <v>1525</v>
      </c>
      <c r="E798" s="18" t="s">
        <v>1</v>
      </c>
      <c r="F798" s="237">
        <v>2.6070000000000002</v>
      </c>
      <c r="G798" s="33"/>
      <c r="H798" s="34"/>
    </row>
    <row r="799" spans="1:8" s="2" customFormat="1" ht="16.899999999999999" customHeight="1">
      <c r="A799" s="33"/>
      <c r="B799" s="34"/>
      <c r="C799" s="238" t="s">
        <v>1735</v>
      </c>
      <c r="D799" s="33"/>
      <c r="E799" s="33"/>
      <c r="F799" s="33"/>
      <c r="G799" s="33"/>
      <c r="H799" s="34"/>
    </row>
    <row r="800" spans="1:8" s="2" customFormat="1" ht="16.899999999999999" customHeight="1">
      <c r="A800" s="33"/>
      <c r="B800" s="34"/>
      <c r="C800" s="236" t="s">
        <v>444</v>
      </c>
      <c r="D800" s="236" t="s">
        <v>445</v>
      </c>
      <c r="E800" s="18" t="s">
        <v>262</v>
      </c>
      <c r="F800" s="237">
        <v>2.6070000000000002</v>
      </c>
      <c r="G800" s="33"/>
      <c r="H800" s="34"/>
    </row>
    <row r="801" spans="1:8" s="2" customFormat="1" ht="16.899999999999999" customHeight="1">
      <c r="A801" s="33"/>
      <c r="B801" s="34"/>
      <c r="C801" s="236" t="s">
        <v>414</v>
      </c>
      <c r="D801" s="236" t="s">
        <v>415</v>
      </c>
      <c r="E801" s="18" t="s">
        <v>262</v>
      </c>
      <c r="F801" s="237">
        <v>2.6070000000000002</v>
      </c>
      <c r="G801" s="33"/>
      <c r="H801" s="34"/>
    </row>
    <row r="802" spans="1:8" s="2" customFormat="1" ht="16.899999999999999" customHeight="1">
      <c r="A802" s="33"/>
      <c r="B802" s="34"/>
      <c r="C802" s="236" t="s">
        <v>472</v>
      </c>
      <c r="D802" s="236" t="s">
        <v>1375</v>
      </c>
      <c r="E802" s="18" t="s">
        <v>428</v>
      </c>
      <c r="F802" s="237">
        <v>4.6929999999999996</v>
      </c>
      <c r="G802" s="33"/>
      <c r="H802" s="34"/>
    </row>
    <row r="803" spans="1:8" s="2" customFormat="1" ht="16.899999999999999" customHeight="1">
      <c r="A803" s="33"/>
      <c r="B803" s="34"/>
      <c r="C803" s="232" t="s">
        <v>1761</v>
      </c>
      <c r="D803" s="233" t="s">
        <v>1762</v>
      </c>
      <c r="E803" s="234" t="s">
        <v>1</v>
      </c>
      <c r="F803" s="235">
        <v>16.956</v>
      </c>
      <c r="G803" s="33"/>
      <c r="H803" s="34"/>
    </row>
    <row r="804" spans="1:8" s="2" customFormat="1" ht="16.899999999999999" customHeight="1">
      <c r="A804" s="33"/>
      <c r="B804" s="34"/>
      <c r="C804" s="232" t="s">
        <v>1763</v>
      </c>
      <c r="D804" s="233" t="s">
        <v>137</v>
      </c>
      <c r="E804" s="234" t="s">
        <v>1</v>
      </c>
      <c r="F804" s="235">
        <v>104.843</v>
      </c>
      <c r="G804" s="33"/>
      <c r="H804" s="34"/>
    </row>
    <row r="805" spans="1:8" s="2" customFormat="1" ht="16.899999999999999" customHeight="1">
      <c r="A805" s="33"/>
      <c r="B805" s="34"/>
      <c r="C805" s="232" t="s">
        <v>1785</v>
      </c>
      <c r="D805" s="233" t="s">
        <v>137</v>
      </c>
      <c r="E805" s="234" t="s">
        <v>1</v>
      </c>
      <c r="F805" s="235">
        <v>61.786999999999999</v>
      </c>
      <c r="G805" s="33"/>
      <c r="H805" s="34"/>
    </row>
    <row r="806" spans="1:8" s="2" customFormat="1" ht="16.899999999999999" customHeight="1">
      <c r="A806" s="33"/>
      <c r="B806" s="34"/>
      <c r="C806" s="232" t="s">
        <v>1786</v>
      </c>
      <c r="D806" s="233" t="s">
        <v>137</v>
      </c>
      <c r="E806" s="234" t="s">
        <v>1</v>
      </c>
      <c r="F806" s="235">
        <v>280.43599999999998</v>
      </c>
      <c r="G806" s="33"/>
      <c r="H806" s="34"/>
    </row>
    <row r="807" spans="1:8" s="2" customFormat="1" ht="16.899999999999999" customHeight="1">
      <c r="A807" s="33"/>
      <c r="B807" s="34"/>
      <c r="C807" s="232" t="s">
        <v>1764</v>
      </c>
      <c r="D807" s="233" t="s">
        <v>1</v>
      </c>
      <c r="E807" s="234" t="s">
        <v>1</v>
      </c>
      <c r="F807" s="235">
        <v>68.992000000000004</v>
      </c>
      <c r="G807" s="33"/>
      <c r="H807" s="34"/>
    </row>
    <row r="808" spans="1:8" s="2" customFormat="1" ht="16.899999999999999" customHeight="1">
      <c r="A808" s="33"/>
      <c r="B808" s="34"/>
      <c r="C808" s="232" t="s">
        <v>139</v>
      </c>
      <c r="D808" s="233" t="s">
        <v>1</v>
      </c>
      <c r="E808" s="234" t="s">
        <v>1</v>
      </c>
      <c r="F808" s="235">
        <v>0.98</v>
      </c>
      <c r="G808" s="33"/>
      <c r="H808" s="34"/>
    </row>
    <row r="809" spans="1:8" s="2" customFormat="1" ht="16.899999999999999" customHeight="1">
      <c r="A809" s="33"/>
      <c r="B809" s="34"/>
      <c r="C809" s="232" t="s">
        <v>1787</v>
      </c>
      <c r="D809" s="233" t="s">
        <v>1</v>
      </c>
      <c r="E809" s="234" t="s">
        <v>1</v>
      </c>
      <c r="F809" s="235">
        <v>193.46</v>
      </c>
      <c r="G809" s="33"/>
      <c r="H809" s="34"/>
    </row>
    <row r="810" spans="1:8" s="2" customFormat="1" ht="16.899999999999999" customHeight="1">
      <c r="A810" s="33"/>
      <c r="B810" s="34"/>
      <c r="C810" s="232" t="s">
        <v>1765</v>
      </c>
      <c r="D810" s="233" t="s">
        <v>1</v>
      </c>
      <c r="E810" s="234" t="s">
        <v>1</v>
      </c>
      <c r="F810" s="235">
        <v>143.22999999999999</v>
      </c>
      <c r="G810" s="33"/>
      <c r="H810" s="34"/>
    </row>
    <row r="811" spans="1:8" s="2" customFormat="1" ht="16.899999999999999" customHeight="1">
      <c r="A811" s="33"/>
      <c r="B811" s="34"/>
      <c r="C811" s="232" t="s">
        <v>141</v>
      </c>
      <c r="D811" s="233" t="s">
        <v>1</v>
      </c>
      <c r="E811" s="234" t="s">
        <v>1</v>
      </c>
      <c r="F811" s="235">
        <v>0.98</v>
      </c>
      <c r="G811" s="33"/>
      <c r="H811" s="34"/>
    </row>
    <row r="812" spans="1:8" s="2" customFormat="1" ht="16.899999999999999" customHeight="1">
      <c r="A812" s="33"/>
      <c r="B812" s="34"/>
      <c r="C812" s="232" t="s">
        <v>145</v>
      </c>
      <c r="D812" s="233" t="s">
        <v>146</v>
      </c>
      <c r="E812" s="234" t="s">
        <v>1</v>
      </c>
      <c r="F812" s="235">
        <v>0</v>
      </c>
      <c r="G812" s="33"/>
      <c r="H812" s="34"/>
    </row>
    <row r="813" spans="1:8" s="2" customFormat="1" ht="16.899999999999999" customHeight="1">
      <c r="A813" s="33"/>
      <c r="B813" s="34"/>
      <c r="C813" s="232" t="s">
        <v>1369</v>
      </c>
      <c r="D813" s="233" t="s">
        <v>146</v>
      </c>
      <c r="E813" s="234" t="s">
        <v>1</v>
      </c>
      <c r="F813" s="235">
        <v>3.98</v>
      </c>
      <c r="G813" s="33"/>
      <c r="H813" s="34"/>
    </row>
    <row r="814" spans="1:8" s="2" customFormat="1" ht="16.899999999999999" customHeight="1">
      <c r="A814" s="33"/>
      <c r="B814" s="34"/>
      <c r="C814" s="232" t="s">
        <v>1767</v>
      </c>
      <c r="D814" s="233" t="s">
        <v>146</v>
      </c>
      <c r="E814" s="234" t="s">
        <v>1</v>
      </c>
      <c r="F814" s="235">
        <v>280.98</v>
      </c>
      <c r="G814" s="33"/>
      <c r="H814" s="34"/>
    </row>
    <row r="815" spans="1:8" s="2" customFormat="1" ht="16.899999999999999" customHeight="1">
      <c r="A815" s="33"/>
      <c r="B815" s="34"/>
      <c r="C815" s="232" t="s">
        <v>150</v>
      </c>
      <c r="D815" s="233" t="s">
        <v>1</v>
      </c>
      <c r="E815" s="234" t="s">
        <v>1</v>
      </c>
      <c r="F815" s="235">
        <v>3.98</v>
      </c>
      <c r="G815" s="33"/>
      <c r="H815" s="34"/>
    </row>
    <row r="816" spans="1:8" s="2" customFormat="1" ht="16.899999999999999" customHeight="1">
      <c r="A816" s="33"/>
      <c r="B816" s="34"/>
      <c r="C816" s="232" t="s">
        <v>1769</v>
      </c>
      <c r="D816" s="233" t="s">
        <v>1</v>
      </c>
      <c r="E816" s="234" t="s">
        <v>1</v>
      </c>
      <c r="F816" s="235">
        <v>606.83600000000001</v>
      </c>
      <c r="G816" s="33"/>
      <c r="H816" s="34"/>
    </row>
    <row r="817" spans="1:8" s="2" customFormat="1" ht="16.899999999999999" customHeight="1">
      <c r="A817" s="33"/>
      <c r="B817" s="34"/>
      <c r="C817" s="232" t="s">
        <v>1770</v>
      </c>
      <c r="D817" s="233" t="s">
        <v>1</v>
      </c>
      <c r="E817" s="234" t="s">
        <v>1</v>
      </c>
      <c r="F817" s="235">
        <v>133.5</v>
      </c>
      <c r="G817" s="33"/>
      <c r="H817" s="34"/>
    </row>
    <row r="818" spans="1:8" s="2" customFormat="1" ht="16.899999999999999" customHeight="1">
      <c r="A818" s="33"/>
      <c r="B818" s="34"/>
      <c r="C818" s="232" t="s">
        <v>1788</v>
      </c>
      <c r="D818" s="233" t="s">
        <v>1</v>
      </c>
      <c r="E818" s="234" t="s">
        <v>1</v>
      </c>
      <c r="F818" s="235">
        <v>0</v>
      </c>
      <c r="G818" s="33"/>
      <c r="H818" s="34"/>
    </row>
    <row r="819" spans="1:8" s="2" customFormat="1" ht="16.899999999999999" customHeight="1">
      <c r="A819" s="33"/>
      <c r="B819" s="34"/>
      <c r="C819" s="232" t="s">
        <v>1771</v>
      </c>
      <c r="D819" s="233" t="s">
        <v>1</v>
      </c>
      <c r="E819" s="234" t="s">
        <v>1</v>
      </c>
      <c r="F819" s="235">
        <v>49.725000000000001</v>
      </c>
      <c r="G819" s="33"/>
      <c r="H819" s="34"/>
    </row>
    <row r="820" spans="1:8" s="2" customFormat="1" ht="26.45" customHeight="1">
      <c r="A820" s="33"/>
      <c r="B820" s="34"/>
      <c r="C820" s="231" t="s">
        <v>1789</v>
      </c>
      <c r="D820" s="231" t="s">
        <v>97</v>
      </c>
      <c r="E820" s="33"/>
      <c r="F820" s="33"/>
      <c r="G820" s="33"/>
      <c r="H820" s="34"/>
    </row>
    <row r="821" spans="1:8" s="2" customFormat="1" ht="16.899999999999999" customHeight="1">
      <c r="A821" s="33"/>
      <c r="B821" s="34"/>
      <c r="C821" s="232" t="s">
        <v>1790</v>
      </c>
      <c r="D821" s="233" t="s">
        <v>1</v>
      </c>
      <c r="E821" s="234" t="s">
        <v>1</v>
      </c>
      <c r="F821" s="235">
        <v>900.44999999999993</v>
      </c>
      <c r="G821" s="33"/>
      <c r="H821" s="34"/>
    </row>
    <row r="822" spans="1:8" s="2" customFormat="1" ht="16.899999999999999" customHeight="1">
      <c r="A822" s="33"/>
      <c r="B822" s="34"/>
      <c r="C822" s="232" t="s">
        <v>1791</v>
      </c>
      <c r="D822" s="233" t="s">
        <v>1</v>
      </c>
      <c r="E822" s="234" t="s">
        <v>1</v>
      </c>
      <c r="F822" s="235">
        <v>273.60000000000002</v>
      </c>
      <c r="G822" s="33"/>
      <c r="H822" s="34"/>
    </row>
    <row r="823" spans="1:8" s="2" customFormat="1" ht="16.899999999999999" customHeight="1">
      <c r="A823" s="33"/>
      <c r="B823" s="34"/>
      <c r="C823" s="232" t="s">
        <v>100</v>
      </c>
      <c r="D823" s="233" t="s">
        <v>101</v>
      </c>
      <c r="E823" s="234" t="s">
        <v>1</v>
      </c>
      <c r="F823" s="235">
        <v>0.56000000000000005</v>
      </c>
      <c r="G823" s="33"/>
      <c r="H823" s="34"/>
    </row>
    <row r="824" spans="1:8" s="2" customFormat="1" ht="16.899999999999999" customHeight="1">
      <c r="A824" s="33"/>
      <c r="B824" s="34"/>
      <c r="C824" s="232" t="s">
        <v>1773</v>
      </c>
      <c r="D824" s="233" t="s">
        <v>1</v>
      </c>
      <c r="E824" s="234" t="s">
        <v>1</v>
      </c>
      <c r="F824" s="235">
        <v>2.4000000000000004</v>
      </c>
      <c r="G824" s="33"/>
      <c r="H824" s="34"/>
    </row>
    <row r="825" spans="1:8" s="2" customFormat="1" ht="16.899999999999999" customHeight="1">
      <c r="A825" s="33"/>
      <c r="B825" s="34"/>
      <c r="C825" s="232" t="s">
        <v>1792</v>
      </c>
      <c r="D825" s="233" t="s">
        <v>1</v>
      </c>
      <c r="E825" s="234" t="s">
        <v>1</v>
      </c>
      <c r="F825" s="235">
        <v>55</v>
      </c>
      <c r="G825" s="33"/>
      <c r="H825" s="34"/>
    </row>
    <row r="826" spans="1:8" s="2" customFormat="1" ht="16.899999999999999" customHeight="1">
      <c r="A826" s="33"/>
      <c r="B826" s="34"/>
      <c r="C826" s="232" t="s">
        <v>1742</v>
      </c>
      <c r="D826" s="233" t="s">
        <v>1</v>
      </c>
      <c r="E826" s="234" t="s">
        <v>1</v>
      </c>
      <c r="F826" s="235">
        <v>20</v>
      </c>
      <c r="G826" s="33"/>
      <c r="H826" s="34"/>
    </row>
    <row r="827" spans="1:8" s="2" customFormat="1" ht="16.899999999999999" customHeight="1">
      <c r="A827" s="33"/>
      <c r="B827" s="34"/>
      <c r="C827" s="232" t="s">
        <v>1793</v>
      </c>
      <c r="D827" s="233" t="s">
        <v>1</v>
      </c>
      <c r="E827" s="234" t="s">
        <v>1</v>
      </c>
      <c r="F827" s="235">
        <v>44.174999999999997</v>
      </c>
      <c r="G827" s="33"/>
      <c r="H827" s="34"/>
    </row>
    <row r="828" spans="1:8" s="2" customFormat="1" ht="16.899999999999999" customHeight="1">
      <c r="A828" s="33"/>
      <c r="B828" s="34"/>
      <c r="C828" s="232" t="s">
        <v>1794</v>
      </c>
      <c r="D828" s="233" t="s">
        <v>1795</v>
      </c>
      <c r="E828" s="234" t="s">
        <v>1</v>
      </c>
      <c r="F828" s="235">
        <v>0</v>
      </c>
      <c r="G828" s="33"/>
      <c r="H828" s="34"/>
    </row>
    <row r="829" spans="1:8" s="2" customFormat="1" ht="16.899999999999999" customHeight="1">
      <c r="A829" s="33"/>
      <c r="B829" s="34"/>
      <c r="C829" s="232" t="s">
        <v>1796</v>
      </c>
      <c r="D829" s="233" t="s">
        <v>1797</v>
      </c>
      <c r="E829" s="234" t="s">
        <v>1</v>
      </c>
      <c r="F829" s="235">
        <v>18</v>
      </c>
      <c r="G829" s="33"/>
      <c r="H829" s="34"/>
    </row>
    <row r="830" spans="1:8" s="2" customFormat="1" ht="16.899999999999999" customHeight="1">
      <c r="A830" s="33"/>
      <c r="B830" s="34"/>
      <c r="C830" s="232" t="s">
        <v>1798</v>
      </c>
      <c r="D830" s="233" t="s">
        <v>1</v>
      </c>
      <c r="E830" s="234" t="s">
        <v>1</v>
      </c>
      <c r="F830" s="235">
        <v>39</v>
      </c>
      <c r="G830" s="33"/>
      <c r="H830" s="34"/>
    </row>
    <row r="831" spans="1:8" s="2" customFormat="1" ht="16.899999999999999" customHeight="1">
      <c r="A831" s="33"/>
      <c r="B831" s="34"/>
      <c r="C831" s="232" t="s">
        <v>1799</v>
      </c>
      <c r="D831" s="233" t="s">
        <v>1800</v>
      </c>
      <c r="E831" s="234" t="s">
        <v>1</v>
      </c>
      <c r="F831" s="235">
        <v>156.94</v>
      </c>
      <c r="G831" s="33"/>
      <c r="H831" s="34"/>
    </row>
    <row r="832" spans="1:8" s="2" customFormat="1" ht="16.899999999999999" customHeight="1">
      <c r="A832" s="33"/>
      <c r="B832" s="34"/>
      <c r="C832" s="232" t="s">
        <v>1747</v>
      </c>
      <c r="D832" s="233" t="s">
        <v>1</v>
      </c>
      <c r="E832" s="234" t="s">
        <v>1</v>
      </c>
      <c r="F832" s="235">
        <v>31.5</v>
      </c>
      <c r="G832" s="33"/>
      <c r="H832" s="34"/>
    </row>
    <row r="833" spans="1:8" s="2" customFormat="1" ht="16.899999999999999" customHeight="1">
      <c r="A833" s="33"/>
      <c r="B833" s="34"/>
      <c r="C833" s="232" t="s">
        <v>1801</v>
      </c>
      <c r="D833" s="233" t="s">
        <v>1</v>
      </c>
      <c r="E833" s="234" t="s">
        <v>1</v>
      </c>
      <c r="F833" s="235">
        <v>35.900000000000006</v>
      </c>
      <c r="G833" s="33"/>
      <c r="H833" s="34"/>
    </row>
    <row r="834" spans="1:8" s="2" customFormat="1" ht="16.899999999999999" customHeight="1">
      <c r="A834" s="33"/>
      <c r="B834" s="34"/>
      <c r="C834" s="232" t="s">
        <v>110</v>
      </c>
      <c r="D834" s="233" t="s">
        <v>1</v>
      </c>
      <c r="E834" s="234" t="s">
        <v>1</v>
      </c>
      <c r="F834" s="235">
        <v>357.44</v>
      </c>
      <c r="G834" s="33"/>
      <c r="H834" s="34"/>
    </row>
    <row r="835" spans="1:8" s="2" customFormat="1" ht="16.899999999999999" customHeight="1">
      <c r="A835" s="33"/>
      <c r="B835" s="34"/>
      <c r="C835" s="232" t="s">
        <v>112</v>
      </c>
      <c r="D835" s="233" t="s">
        <v>1</v>
      </c>
      <c r="E835" s="234" t="s">
        <v>1</v>
      </c>
      <c r="F835" s="235">
        <v>1104.06</v>
      </c>
      <c r="G835" s="33"/>
      <c r="H835" s="34"/>
    </row>
    <row r="836" spans="1:8" s="2" customFormat="1" ht="16.899999999999999" customHeight="1">
      <c r="A836" s="33"/>
      <c r="B836" s="34"/>
      <c r="C836" s="232" t="s">
        <v>1802</v>
      </c>
      <c r="D836" s="233" t="s">
        <v>1</v>
      </c>
      <c r="E836" s="234" t="s">
        <v>1</v>
      </c>
      <c r="F836" s="235">
        <v>79.8</v>
      </c>
      <c r="G836" s="33"/>
      <c r="H836" s="34"/>
    </row>
    <row r="837" spans="1:8" s="2" customFormat="1" ht="16.899999999999999" customHeight="1">
      <c r="A837" s="33"/>
      <c r="B837" s="34"/>
      <c r="C837" s="232" t="s">
        <v>1803</v>
      </c>
      <c r="D837" s="233" t="s">
        <v>1</v>
      </c>
      <c r="E837" s="234" t="s">
        <v>1</v>
      </c>
      <c r="F837" s="235">
        <v>392</v>
      </c>
      <c r="G837" s="33"/>
      <c r="H837" s="34"/>
    </row>
    <row r="838" spans="1:8" s="2" customFormat="1" ht="16.899999999999999" customHeight="1">
      <c r="A838" s="33"/>
      <c r="B838" s="34"/>
      <c r="C838" s="232" t="s">
        <v>1804</v>
      </c>
      <c r="D838" s="233" t="s">
        <v>1</v>
      </c>
      <c r="E838" s="234" t="s">
        <v>1</v>
      </c>
      <c r="F838" s="235">
        <v>77</v>
      </c>
      <c r="G838" s="33"/>
      <c r="H838" s="34"/>
    </row>
    <row r="839" spans="1:8" s="2" customFormat="1" ht="16.899999999999999" customHeight="1">
      <c r="A839" s="33"/>
      <c r="B839" s="34"/>
      <c r="C839" s="232" t="s">
        <v>1805</v>
      </c>
      <c r="D839" s="233" t="s">
        <v>1</v>
      </c>
      <c r="E839" s="234" t="s">
        <v>1</v>
      </c>
      <c r="F839" s="235">
        <v>57</v>
      </c>
      <c r="G839" s="33"/>
      <c r="H839" s="34"/>
    </row>
    <row r="840" spans="1:8" s="2" customFormat="1" ht="16.899999999999999" customHeight="1">
      <c r="A840" s="33"/>
      <c r="B840" s="34"/>
      <c r="C840" s="232" t="s">
        <v>1806</v>
      </c>
      <c r="D840" s="233" t="s">
        <v>1807</v>
      </c>
      <c r="E840" s="234" t="s">
        <v>1</v>
      </c>
      <c r="F840" s="235">
        <v>5379</v>
      </c>
      <c r="G840" s="33"/>
      <c r="H840" s="34"/>
    </row>
    <row r="841" spans="1:8" s="2" customFormat="1" ht="16.899999999999999" customHeight="1">
      <c r="A841" s="33"/>
      <c r="B841" s="34"/>
      <c r="C841" s="232" t="s">
        <v>1808</v>
      </c>
      <c r="D841" s="233" t="s">
        <v>1</v>
      </c>
      <c r="E841" s="234" t="s">
        <v>1</v>
      </c>
      <c r="F841" s="235">
        <v>316</v>
      </c>
      <c r="G841" s="33"/>
      <c r="H841" s="34"/>
    </row>
    <row r="842" spans="1:8" s="2" customFormat="1" ht="16.899999999999999" customHeight="1">
      <c r="A842" s="33"/>
      <c r="B842" s="34"/>
      <c r="C842" s="232" t="s">
        <v>1809</v>
      </c>
      <c r="D842" s="233" t="s">
        <v>1</v>
      </c>
      <c r="E842" s="234" t="s">
        <v>1</v>
      </c>
      <c r="F842" s="235">
        <v>539</v>
      </c>
      <c r="G842" s="33"/>
      <c r="H842" s="34"/>
    </row>
    <row r="843" spans="1:8" s="2" customFormat="1" ht="16.899999999999999" customHeight="1">
      <c r="A843" s="33"/>
      <c r="B843" s="34"/>
      <c r="C843" s="232" t="s">
        <v>1810</v>
      </c>
      <c r="D843" s="233" t="s">
        <v>1</v>
      </c>
      <c r="E843" s="234" t="s">
        <v>1</v>
      </c>
      <c r="F843" s="235">
        <v>541.495</v>
      </c>
      <c r="G843" s="33"/>
      <c r="H843" s="34"/>
    </row>
    <row r="844" spans="1:8" s="2" customFormat="1" ht="16.899999999999999" customHeight="1">
      <c r="A844" s="33"/>
      <c r="B844" s="34"/>
      <c r="C844" s="232" t="s">
        <v>132</v>
      </c>
      <c r="D844" s="233" t="s">
        <v>1</v>
      </c>
      <c r="E844" s="234" t="s">
        <v>1</v>
      </c>
      <c r="F844" s="235">
        <v>225.7</v>
      </c>
      <c r="G844" s="33"/>
      <c r="H844" s="34"/>
    </row>
    <row r="845" spans="1:8" s="2" customFormat="1" ht="16.899999999999999" customHeight="1">
      <c r="A845" s="33"/>
      <c r="B845" s="34"/>
      <c r="C845" s="232" t="s">
        <v>1811</v>
      </c>
      <c r="D845" s="233" t="s">
        <v>1</v>
      </c>
      <c r="E845" s="234" t="s">
        <v>1</v>
      </c>
      <c r="F845" s="235">
        <v>6.8</v>
      </c>
      <c r="G845" s="33"/>
      <c r="H845" s="34"/>
    </row>
    <row r="846" spans="1:8" s="2" customFormat="1" ht="16.899999999999999" customHeight="1">
      <c r="A846" s="33"/>
      <c r="B846" s="34"/>
      <c r="C846" s="232" t="s">
        <v>136</v>
      </c>
      <c r="D846" s="233" t="s">
        <v>1</v>
      </c>
      <c r="E846" s="234" t="s">
        <v>1</v>
      </c>
      <c r="F846" s="235">
        <v>142.167</v>
      </c>
      <c r="G846" s="33"/>
      <c r="H846" s="34"/>
    </row>
    <row r="847" spans="1:8" s="2" customFormat="1" ht="16.899999999999999" customHeight="1">
      <c r="A847" s="33"/>
      <c r="B847" s="34"/>
      <c r="C847" s="232" t="s">
        <v>139</v>
      </c>
      <c r="D847" s="233" t="s">
        <v>1</v>
      </c>
      <c r="E847" s="234" t="s">
        <v>1</v>
      </c>
      <c r="F847" s="235">
        <v>32.46</v>
      </c>
      <c r="G847" s="33"/>
      <c r="H847" s="34"/>
    </row>
    <row r="848" spans="1:8" s="2" customFormat="1" ht="16.899999999999999" customHeight="1">
      <c r="A848" s="33"/>
      <c r="B848" s="34"/>
      <c r="C848" s="232" t="s">
        <v>141</v>
      </c>
      <c r="D848" s="233" t="s">
        <v>1</v>
      </c>
      <c r="E848" s="234" t="s">
        <v>1</v>
      </c>
      <c r="F848" s="235">
        <v>773.995</v>
      </c>
      <c r="G848" s="33"/>
      <c r="H848" s="34"/>
    </row>
    <row r="849" spans="1:8" s="2" customFormat="1" ht="16.899999999999999" customHeight="1">
      <c r="A849" s="33"/>
      <c r="B849" s="34"/>
      <c r="C849" s="232" t="s">
        <v>145</v>
      </c>
      <c r="D849" s="233" t="s">
        <v>146</v>
      </c>
      <c r="E849" s="234" t="s">
        <v>1</v>
      </c>
      <c r="F849" s="235">
        <v>218.53399999999999</v>
      </c>
      <c r="G849" s="33"/>
      <c r="H849" s="34"/>
    </row>
    <row r="850" spans="1:8" s="2" customFormat="1" ht="16.899999999999999" customHeight="1">
      <c r="A850" s="33"/>
      <c r="B850" s="34"/>
      <c r="C850" s="232" t="s">
        <v>1369</v>
      </c>
      <c r="D850" s="233" t="s">
        <v>1</v>
      </c>
      <c r="E850" s="234" t="s">
        <v>1</v>
      </c>
      <c r="F850" s="235">
        <v>555.46100000000001</v>
      </c>
      <c r="G850" s="33"/>
      <c r="H850" s="34"/>
    </row>
    <row r="851" spans="1:8" s="2" customFormat="1" ht="16.899999999999999" customHeight="1">
      <c r="A851" s="33"/>
      <c r="B851" s="34"/>
      <c r="C851" s="232" t="s">
        <v>150</v>
      </c>
      <c r="D851" s="233" t="s">
        <v>1</v>
      </c>
      <c r="E851" s="234" t="s">
        <v>1</v>
      </c>
      <c r="F851" s="235">
        <v>773.995</v>
      </c>
      <c r="G851" s="33"/>
      <c r="H851" s="34"/>
    </row>
    <row r="852" spans="1:8" s="2" customFormat="1" ht="16.899999999999999" customHeight="1">
      <c r="A852" s="33"/>
      <c r="B852" s="34"/>
      <c r="C852" s="232" t="s">
        <v>1769</v>
      </c>
      <c r="D852" s="233" t="s">
        <v>1</v>
      </c>
      <c r="E852" s="234" t="s">
        <v>1</v>
      </c>
      <c r="F852" s="235">
        <v>29.76</v>
      </c>
      <c r="G852" s="33"/>
      <c r="H852" s="34"/>
    </row>
    <row r="853" spans="1:8" s="2" customFormat="1" ht="7.35" customHeight="1">
      <c r="A853" s="33"/>
      <c r="B853" s="48"/>
      <c r="C853" s="49"/>
      <c r="D853" s="49"/>
      <c r="E853" s="49"/>
      <c r="F853" s="49"/>
      <c r="G853" s="49"/>
      <c r="H853" s="34"/>
    </row>
    <row r="854" spans="1:8" s="2" customFormat="1" ht="11.25">
      <c r="A854" s="33"/>
      <c r="B854" s="33"/>
      <c r="C854" s="33"/>
      <c r="D854" s="33"/>
      <c r="E854" s="33"/>
      <c r="F854" s="33"/>
      <c r="G854" s="33"/>
      <c r="H854" s="33"/>
    </row>
  </sheetData>
  <mergeCells count="2">
    <mergeCell ref="D5:F5"/>
    <mergeCell ref="D6:F6"/>
  </mergeCells>
  <pageMargins left="0.7" right="0.7" top="0.78740157499999996" bottom="0.78740157499999996" header="0.3" footer="0.3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1 - Vodovodní řad S</vt:lpstr>
      <vt:lpstr>2 - Vodovodní řad S – vod...</vt:lpstr>
      <vt:lpstr>03 - Vodovodní řad S-2</vt:lpstr>
      <vt:lpstr>04 - Suchovod</vt:lpstr>
      <vt:lpstr>VRN - Vedlejší náklady st...</vt:lpstr>
      <vt:lpstr>Seznam figur</vt:lpstr>
      <vt:lpstr>'03 - Vodovodní řad S-2'!Názvy_tisku</vt:lpstr>
      <vt:lpstr>'04 - Suchovod'!Názvy_tisku</vt:lpstr>
      <vt:lpstr>'1 - Vodovodní řad S'!Názvy_tisku</vt:lpstr>
      <vt:lpstr>'2 - Vodovodní řad S – vod...'!Názvy_tisku</vt:lpstr>
      <vt:lpstr>'Rekapitulace stavby'!Názvy_tisku</vt:lpstr>
      <vt:lpstr>'Seznam figur'!Názvy_tisku</vt:lpstr>
      <vt:lpstr>'VRN - Vedlejší náklady st...'!Názvy_tisku</vt:lpstr>
      <vt:lpstr>'03 - Vodovodní řad S-2'!Oblast_tisku</vt:lpstr>
      <vt:lpstr>'04 - Suchovod'!Oblast_tisku</vt:lpstr>
      <vt:lpstr>'1 - Vodovodní řad S'!Oblast_tisku</vt:lpstr>
      <vt:lpstr>'2 - Vodovodní řad S – vod...'!Oblast_tisku</vt:lpstr>
      <vt:lpstr>'Rekapitulace stavby'!Oblast_tisku</vt:lpstr>
      <vt:lpstr>'Seznam figur'!Oblast_tisku</vt:lpstr>
      <vt:lpstr>'VRN - Vedlejší náklady st...'!Oblast_tisku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PC2\U2</dc:creator>
  <cp:lastModifiedBy>Mlynář Aleš</cp:lastModifiedBy>
  <dcterms:created xsi:type="dcterms:W3CDTF">2020-12-21T08:08:36Z</dcterms:created>
  <dcterms:modified xsi:type="dcterms:W3CDTF">2020-12-21T08:55:34Z</dcterms:modified>
</cp:coreProperties>
</file>